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6765fb649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stamos herramientas" sheetId="1" r:id="R14f7b13e0dbf4872"/>
    <x:sheet xmlns:r="http://schemas.openxmlformats.org/officeDocument/2006/relationships" name="Control llaves" sheetId="2" r:id="R6365820e0ecb4403"/>
    <x:sheet xmlns:r="http://schemas.openxmlformats.org/officeDocument/2006/relationships" name="Devoluciones" sheetId="3" r:id="R4bb5409f292e49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"/>
  </x:numFmts>
  <x:fonts count="7">
    <x:font>
      <x:sz val="11"/>
      <x:name val="Carlito"/>
    </x:font>
    <x:font>
      <x:sz val="11"/>
      <x:color rgb="FF182C29"/>
      <x:name val="Arial"/>
    </x:font>
    <x:font>
      <x:b/>
      <x:sz val="16"/>
      <x:color rgb="FF182C29"/>
      <x:name val="Arial"/>
    </x:font>
    <x:font>
      <x:i/>
      <x:sz val="11"/>
      <x:color rgb="FF5B665E"/>
      <x:name val="Arial"/>
    </x:font>
    <x:font>
      <x:sz val="11"/>
      <x:color rgb="FF1459A4"/>
      <x:name val="Arial"/>
    </x:font>
    <x:font>
      <x:sz val="11"/>
      <x:color rgb="FF111111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BF8F1"/>
      </x:patternFill>
    </x:fill>
    <x:fill>
      <x:patternFill patternType="solid">
        <x:fgColor rgb="FFFFF4CF"/>
      </x:patternFill>
    </x:fill>
    <x:fill>
      <x:patternFill patternType="solid">
        <x:fgColor rgb="FFEAF0EB"/>
      </x:patternFill>
    </x:fill>
    <x:fill>
      <x:patternFill patternType="solid">
        <x:fgColor rgb="FF182C2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8432C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201" fontId="4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70"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12d25678246db" /><Relationship Type="http://schemas.openxmlformats.org/officeDocument/2006/relationships/theme" Target="/xl/theme/theme1.xml" Id="R5097c71b3cda4163" /><Relationship Type="http://schemas.openxmlformats.org/officeDocument/2006/relationships/sharedStrings" Target="/xl/sharedStrings.xml" Id="R879d5b939c0042fe" /><Relationship Type="http://schemas.openxmlformats.org/officeDocument/2006/relationships/worksheet" Target="/xl/worksheets/sheet1.xml" Id="R14f7b13e0dbf4872" /><Relationship Type="http://schemas.openxmlformats.org/officeDocument/2006/relationships/worksheet" Target="/xl/worksheets/sheet2.xml" Id="R6365820e0ecb4403" /><Relationship Type="http://schemas.openxmlformats.org/officeDocument/2006/relationships/worksheet" Target="/xl/worksheets/sheet3.xml" Id="R4bb5409f292e49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2C29"/>
  </x:sheetPr>
  <x:sheetViews>
    <x:sheetView showGridLines="0" workbookViewId="0">
      <x:pane xSplit="4" ySplit="12" topLeftCell="E13" activePane="bottomRight" state="frozen"/>
    </x:sheetView>
  </x:sheetViews>
  <x:sheetFormatPr defaultRowHeight="15"/>
  <x:cols>
    <x:col min="1" max="1" width="3" hidden="0" customWidth="1"/>
    <x:col min="2" max="2" width="15" hidden="0" customWidth="1"/>
    <x:col min="3" max="3" width="18" hidden="0" customWidth="1"/>
    <x:col min="4" max="4" width="20" hidden="0" customWidth="1"/>
    <x:col min="5" max="5" width="15" hidden="0" customWidth="1"/>
    <x:col min="6" max="6" width="18" hidden="0" customWidth="1"/>
    <x:col min="7" max="7" width="15" hidden="0" customWidth="1"/>
    <x:col min="8" max="8" width="18" hidden="0" customWidth="1"/>
    <x:col min="9" max="9" width="29" hidden="0" customWidth="1"/>
    <x:col min="10" max="10" width="25" hidden="0" customWidth="1"/>
    <x:col min="11" max="11" width="29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6" customHeight="1"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6" customHeight="1">
      <x:c r="B2" s="5" t="str">
        <x:v>Préstamos de herramientas</x:v>
      </x:c>
      <x:c r="C2" s="6"/>
      <x:c r="D2" s="6"/>
      <x:c r="E2" s="6"/>
      <x:c r="F2" s="6"/>
      <x:c r="G2" s="6"/>
      <x:c r="H2" s="6"/>
      <x:c r="I2" s="6"/>
      <x:c r="J2" s="6"/>
      <x:c r="K2" s="6"/>
      <x:c r="L2" s="3"/>
      <x:c r="M2" s="3"/>
      <x:c r="N2" s="3"/>
      <x:c r="O2" s="3"/>
      <x:c r="P2" s="3"/>
    </x:row>
    <x:row r="3" ht="26" customHeight="1">
      <x:c r="B3" s="7" t="str">
        <x:v>Ejemplo ficticio. Solo custodia: «Devuelta» no certifica aptitud técnica ni autoriza su uso.</x:v>
      </x:c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6" customHeight="1"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6" customHeight="1">
      <x:c r="B5" s="3" t="str">
        <x:v>Fecha de corte</x:v>
      </x:c>
      <x:c r="C5" s="10" t="d">
        <x:v>2026-11-04T00:00:00.000Z</x:v>
      </x:c>
      <x:c r="D5" s="3"/>
      <x:c r="E5" s="3" t="str">
        <x:f>IF(COUNT(C5)&lt;&gt;1,"Revisa fecha de corte",IF(OR(C5&lt;1,C5&lt;&gt;INT(C5)),"Revisa fecha de corte",""))</x:f>
      </x:c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</x:row>
    <x:row r="6" ht="26" customHeight="1"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</x:row>
    <x:row r="7" ht="26" customHeight="1">
      <x:c r="B7" s="3" t="str">
        <x:v>Préstamos</x:v>
      </x:c>
      <x:c r="C7" s="13" t="n">
        <x:f>IF(OR($E$5="Revisa fecha de corte",SUM($P$13:$P$32)&gt;0),"Revisa registros",SUM(L13:L32))</x:f>
        <x:v>3</x:v>
      </x:c>
      <x:c r="D7" s="3"/>
      <x:c r="E7" s="3" t="str">
        <x:v>Vencidos</x:v>
      </x:c>
      <x:c r="F7" s="13" t="n">
        <x:f>IF(OR($E$5="Revisa fecha de corte",SUM($P$13:$P$32)&gt;0),"Revisa registros",COUNTIFS(J13:J32,"Vencido"))</x:f>
        <x:v>1</x:v>
      </x:c>
      <x:c r="G7" s="3"/>
      <x:c r="H7" s="3" t="str">
        <x:v>En préstamo</x:v>
      </x:c>
      <x:c r="I7" s="13" t="n">
        <x:f>IF(OR($E$5="Revisa fecha de corte",SUM($P$13:$P$32)&gt;0),"Revisa registros",COUNTIFS(J13:J32,"En préstamo"))</x:f>
        <x:v>1</x:v>
      </x:c>
      <x:c r="J7" s="3"/>
      <x:c r="K7" s="3"/>
      <x:c r="L7" s="3"/>
      <x:c r="M7" s="3"/>
      <x:c r="N7" s="3"/>
      <x:c r="O7" s="3"/>
      <x:c r="P7" s="3"/>
    </x:row>
    <x:row r="8" ht="26" customHeight="1">
      <x:c r="B8" s="3" t="str">
        <x:v>Devueltas</x:v>
      </x:c>
      <x:c r="C8" s="13" t="n">
        <x:f>IF(OR($E$5="Revisa fecha de corte",SUM($P$13:$P$32)&gt;0),"Revisa registros",COUNTIFS(J13:J32,"Devuelta"))</x:f>
        <x:v>0</x:v>
      </x:c>
      <x:c r="D8" s="3"/>
      <x:c r="E8" s="3"/>
      <x:c r="F8" s="3"/>
      <x:c r="G8" s="3"/>
      <x:c r="H8" s="3" t="str">
        <x:v>Dev. a revisar</x:v>
      </x:c>
      <x:c r="I8" s="13" t="n">
        <x:f>IF(OR($E$5="Revisa fecha de corte",SUM($P$13:$P$32)&gt;0),"Revisa registros",COUNTIFS(J13:J32,"Devuelta · revisar"))</x:f>
        <x:v>1</x:v>
      </x:c>
      <x:c r="J8" s="3"/>
      <x:c r="K8" s="3"/>
      <x:c r="L8" s="3"/>
      <x:c r="M8" s="3"/>
      <x:c r="N8" s="3"/>
      <x:c r="O8" s="3"/>
      <x:c r="P8" s="3"/>
    </x:row>
    <x:row r="9" ht="26" customHeight="1"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</x:row>
    <x:row r="10" ht="26" customHeight="1">
      <x:c r="B10" s="7" t="str">
        <x:v>20 préstamos, filas 13 a 32. Anota devolución e incidencia juntas. Las fechas previstas pueden ser posteriores al corte.</x:v>
      </x:c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</x:row>
    <x:row r="11" ht="26" customHeight="1"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</x:row>
    <x:row r="12" ht="46" customHeight="1">
      <x:c r="B12" s="17" t="str">
        <x:v>ID préstamo</x:v>
      </x:c>
      <x:c r="C12" s="17" t="str">
        <x:v>ID unidad</x:v>
      </x:c>
      <x:c r="D12" s="17" t="str">
        <x:v>Persona (alias)</x:v>
      </x:c>
      <x:c r="E12" s="17" t="str">
        <x:v>Salida</x:v>
      </x:c>
      <x:c r="F12" s="17" t="str">
        <x:v>Prevista</x:v>
      </x:c>
      <x:c r="G12" s="17" t="str">
        <x:v>Devuelta</x:v>
      </x:c>
      <x:c r="H12" s="17" t="str">
        <x:v>Incidencia al volver</x:v>
      </x:c>
      <x:c r="I12" s="17" t="str">
        <x:v>Nota</x:v>
      </x:c>
      <x:c r="J12" s="17" t="str">
        <x:v>Estado de custodia</x:v>
      </x:c>
      <x:c r="K12" s="17" t="str">
        <x:v>Comprobación</x:v>
      </x:c>
      <x:c r="L12" s="17" t="str">
        <x:v>Registro (0/1)</x:v>
      </x:c>
      <x:c r="M12" s="17" t="str">
        <x:v>Abierto (0/1)</x:v>
      </x:c>
      <x:c r="N12" s="17" t="str">
        <x:v>Datos válidos (0/1)</x:v>
      </x:c>
      <x:c r="O12" s="17" t="str">
        <x:v>IDs válidos (0/1)</x:v>
      </x:c>
      <x:c r="P12" s="17" t="str">
        <x:v>Error (0/1)</x:v>
      </x:c>
    </x:row>
    <x:row r="13" ht="26" customHeight="1">
      <x:c r="B13" s="9" t="str">
        <x:v>P1</x:v>
      </x:c>
      <x:c r="C13" s="9" t="str">
        <x:v>H01A</x:v>
      </x:c>
      <x:c r="D13" s="9" t="str">
        <x:v>Persona A</x:v>
      </x:c>
      <x:c r="E13" s="10" t="d">
        <x:v>2026-11-02T00:00:00.000Z</x:v>
      </x:c>
      <x:c r="F13" s="10" t="d">
        <x:v>2026-11-03T00:00:00.000Z</x:v>
      </x:c>
      <x:c r="G13" s="10"/>
      <x:c r="H13" s="9"/>
      <x:c r="I13" s="9"/>
      <x:c r="J13" s="12" t="str">
        <x:f>IF(L13=0,"",IF(P13=1,"Revisa registro",IF(M13=1,IF(F13&lt;$C$5,"Vencido","En préstamo"),IF(H13="Sí","Devuelta · revisar","Devuelta"))))</x:f>
        <x:v>Vencido</x:v>
      </x:c>
      <x:c r="K13" s="12" t="str">
        <x:f>IF(L13=0,"",IF($E$5="Revisa fecha de corte","Revisa fecha de corte",IF(N13=0,"Revisa datos o fechas",IF(O13=0,"Revisa IDs o préstamos",""))))</x:f>
      </x:c>
      <x:c r="L13" s="13" t="n">
        <x:f>IF(COUNTA(B13:I13)=0,0,1)</x:f>
        <x:v>1</x:v>
      </x:c>
      <x:c r="M13" s="13" t="n">
        <x:f>IF(L13=0,0,IF(COUNTA(G13)=0,1,0))</x:f>
        <x:v>1</x:v>
      </x:c>
      <x:c r="N13" s="13" t="n">
        <x:f>IF(L13=0,0,IF($E$5="Revisa fecha de corte",0,IF(OR(B13="",C13="",D13="",COUNT(E13:F13)&lt;&gt;2),0,IF(OR(E13&lt;1,F13&lt;E13,E13&gt;$C$5,E13&lt;&gt;INT(E13),F13&lt;&gt;INT(F13)),0,IF(COUNTA(G13)=0,IF(COUNTA(H13)=0,1,0),IF(COUNT(G13)&lt;&gt;1,0,IF(OR(G13&lt;E13,G13&gt;$C$5,G13&lt;&gt;INT(G13)),0,IF(OR(H13="Sí",H13="No"),1,0))))))))</x:f>
        <x:v>1</x:v>
      </x:c>
      <x:c r="O13" s="13" t="n">
        <x:f>IF(L13=0,0,IF(B13="",0,IF(COUNTIFS($B$13:$B$32,B13)&gt;1,0,IF(AND(M13=1,SUMIFS($M$13:$M$32,$C$13:$C$32,C13)&gt;1),0,1))))</x:f>
        <x:v>1</x:v>
      </x:c>
      <x:c r="P13" s="13" t="n">
        <x:f>IF(L13=0,0,IF(AND(N13=1,O13=1),0,1))</x:f>
        <x:v>0</x:v>
      </x:c>
    </x:row>
    <x:row r="14" ht="26" customHeight="1">
      <x:c r="B14" s="9" t="str">
        <x:v>P2</x:v>
      </x:c>
      <x:c r="C14" s="9" t="str">
        <x:v>H02B</x:v>
      </x:c>
      <x:c r="D14" s="9" t="str">
        <x:v>Persona B</x:v>
      </x:c>
      <x:c r="E14" s="10" t="d">
        <x:v>2026-11-02T00:00:00.000Z</x:v>
      </x:c>
      <x:c r="F14" s="10" t="d">
        <x:v>2026-11-05T00:00:00.000Z</x:v>
      </x:c>
      <x:c r="G14" s="10" t="d">
        <x:v>2026-11-03T00:00:00.000Z</x:v>
      </x:c>
      <x:c r="H14" s="9" t="str">
        <x:v>Sí</x:v>
      </x:c>
      <x:c r="I14" s="9" t="str">
        <x:v>Revisar la incidencia</x:v>
      </x:c>
      <x:c r="J14" s="12" t="str">
        <x:f>IF(L14=0,"",IF(P14=1,"Revisa registro",IF(M14=1,IF(F14&lt;$C$5,"Vencido","En préstamo"),IF(H14="Sí","Devuelta · revisar","Devuelta"))))</x:f>
        <x:v>Devuelta · revisar</x:v>
      </x:c>
      <x:c r="K14" s="12" t="str">
        <x:f>IF(L14=0,"",IF($E$5="Revisa fecha de corte","Revisa fecha de corte",IF(N14=0,"Revisa datos o fechas",IF(O14=0,"Revisa IDs o préstamos",""))))</x:f>
      </x:c>
      <x:c r="L14" s="13" t="n">
        <x:f>IF(COUNTA(B14:I14)=0,0,1)</x:f>
        <x:v>1</x:v>
      </x:c>
      <x:c r="M14" s="13" t="n">
        <x:f>IF(L14=0,0,IF(COUNTA(G14)=0,1,0))</x:f>
        <x:v>0</x:v>
      </x:c>
      <x:c r="N14" s="13" t="n">
        <x:f>IF(L14=0,0,IF($E$5="Revisa fecha de corte",0,IF(OR(B14="",C14="",D14="",COUNT(E14:F14)&lt;&gt;2),0,IF(OR(E14&lt;1,F14&lt;E14,E14&gt;$C$5,E14&lt;&gt;INT(E14),F14&lt;&gt;INT(F14)),0,IF(COUNTA(G14)=0,IF(COUNTA(H14)=0,1,0),IF(COUNT(G14)&lt;&gt;1,0,IF(OR(G14&lt;E14,G14&gt;$C$5,G14&lt;&gt;INT(G14)),0,IF(OR(H14="Sí",H14="No"),1,0))))))))</x:f>
        <x:v>1</x:v>
      </x:c>
      <x:c r="O14" s="13" t="n">
        <x:f>IF(L14=0,0,IF(B14="",0,IF(COUNTIFS($B$13:$B$32,B14)&gt;1,0,IF(AND(M14=1,SUMIFS($M$13:$M$32,$C$13:$C$32,C14)&gt;1),0,1))))</x:f>
        <x:v>1</x:v>
      </x:c>
      <x:c r="P14" s="13" t="n">
        <x:f>IF(L14=0,0,IF(AND(N14=1,O14=1),0,1))</x:f>
        <x:v>0</x:v>
      </x:c>
    </x:row>
    <x:row r="15" ht="26" customHeight="1">
      <x:c r="B15" s="9" t="str">
        <x:v>P3</x:v>
      </x:c>
      <x:c r="C15" s="9" t="str">
        <x:v>H03C</x:v>
      </x:c>
      <x:c r="D15" s="9" t="str">
        <x:v>Persona C</x:v>
      </x:c>
      <x:c r="E15" s="10" t="d">
        <x:v>2026-11-03T00:00:00.000Z</x:v>
      </x:c>
      <x:c r="F15" s="10" t="d">
        <x:v>2026-11-06T00:00:00.000Z</x:v>
      </x:c>
      <x:c r="G15" s="10"/>
      <x:c r="H15" s="9"/>
      <x:c r="I15" s="9"/>
      <x:c r="J15" s="12" t="str">
        <x:f>IF(L15=0,"",IF(P15=1,"Revisa registro",IF(M15=1,IF(F15&lt;$C$5,"Vencido","En préstamo"),IF(H15="Sí","Devuelta · revisar","Devuelta"))))</x:f>
        <x:v>En préstamo</x:v>
      </x:c>
      <x:c r="K15" s="12" t="str">
        <x:f>IF(L15=0,"",IF($E$5="Revisa fecha de corte","Revisa fecha de corte",IF(N15=0,"Revisa datos o fechas",IF(O15=0,"Revisa IDs o préstamos",""))))</x:f>
      </x:c>
      <x:c r="L15" s="13" t="n">
        <x:f>IF(COUNTA(B15:I15)=0,0,1)</x:f>
        <x:v>1</x:v>
      </x:c>
      <x:c r="M15" s="13" t="n">
        <x:f>IF(L15=0,0,IF(COUNTA(G15)=0,1,0))</x:f>
        <x:v>1</x:v>
      </x:c>
      <x:c r="N15" s="13" t="n">
        <x:f>IF(L15=0,0,IF($E$5="Revisa fecha de corte",0,IF(OR(B15="",C15="",D15="",COUNT(E15:F15)&lt;&gt;2),0,IF(OR(E15&lt;1,F15&lt;E15,E15&gt;$C$5,E15&lt;&gt;INT(E15),F15&lt;&gt;INT(F15)),0,IF(COUNTA(G15)=0,IF(COUNTA(H15)=0,1,0),IF(COUNT(G15)&lt;&gt;1,0,IF(OR(G15&lt;E15,G15&gt;$C$5,G15&lt;&gt;INT(G15)),0,IF(OR(H15="Sí",H15="No"),1,0))))))))</x:f>
        <x:v>1</x:v>
      </x:c>
      <x:c r="O15" s="13" t="n">
        <x:f>IF(L15=0,0,IF(B15="",0,IF(COUNTIFS($B$13:$B$32,B15)&gt;1,0,IF(AND(M15=1,SUMIFS($M$13:$M$32,$C$13:$C$32,C15)&gt;1),0,1))))</x:f>
        <x:v>1</x:v>
      </x:c>
      <x:c r="P15" s="13" t="n">
        <x:f>IF(L15=0,0,IF(AND(N15=1,O15=1),0,1))</x:f>
        <x:v>0</x:v>
      </x:c>
    </x:row>
    <x:row r="16" ht="26" customHeight="1">
      <x:c r="B16" s="9"/>
      <x:c r="C16" s="9"/>
      <x:c r="D16" s="9"/>
      <x:c r="E16" s="10"/>
      <x:c r="F16" s="10"/>
      <x:c r="G16" s="10"/>
      <x:c r="H16" s="9"/>
      <x:c r="I16" s="9"/>
      <x:c r="J16" s="12" t="str">
        <x:f>IF(L16=0,"",IF(P16=1,"Revisa registro",IF(M16=1,IF(F16&lt;$C$5,"Vencido","En préstamo"),IF(H16="Sí","Devuelta · revisar","Devuelta"))))</x:f>
      </x:c>
      <x:c r="K16" s="12" t="str">
        <x:f>IF(L16=0,"",IF($E$5="Revisa fecha de corte","Revisa fecha de corte",IF(N16=0,"Revisa datos o fechas",IF(O16=0,"Revisa IDs o préstamos",""))))</x:f>
      </x:c>
      <x:c r="L16" s="13" t="n">
        <x:f>IF(COUNTA(B16:I16)=0,0,1)</x:f>
        <x:v>0</x:v>
      </x:c>
      <x:c r="M16" s="13" t="n">
        <x:f>IF(L16=0,0,IF(COUNTA(G16)=0,1,0))</x:f>
        <x:v>0</x:v>
      </x:c>
      <x:c r="N16" s="13" t="n">
        <x:f>IF(L16=0,0,IF($E$5="Revisa fecha de corte",0,IF(OR(B16="",C16="",D16="",COUNT(E16:F16)&lt;&gt;2),0,IF(OR(E16&lt;1,F16&lt;E16,E16&gt;$C$5,E16&lt;&gt;INT(E16),F16&lt;&gt;INT(F16)),0,IF(COUNTA(G16)=0,IF(COUNTA(H16)=0,1,0),IF(COUNT(G16)&lt;&gt;1,0,IF(OR(G16&lt;E16,G16&gt;$C$5,G16&lt;&gt;INT(G16)),0,IF(OR(H16="Sí",H16="No"),1,0))))))))</x:f>
        <x:v>0</x:v>
      </x:c>
      <x:c r="O16" s="13" t="n">
        <x:f>IF(L16=0,0,IF(B16="",0,IF(COUNTIFS($B$13:$B$32,B16)&gt;1,0,IF(AND(M16=1,SUMIFS($M$13:$M$32,$C$13:$C$32,C16)&gt;1),0,1))))</x:f>
        <x:v>0</x:v>
      </x:c>
      <x:c r="P16" s="13" t="n">
        <x:f>IF(L16=0,0,IF(AND(N16=1,O16=1),0,1))</x:f>
        <x:v>0</x:v>
      </x:c>
    </x:row>
    <x:row r="17" ht="26" customHeight="1">
      <x:c r="B17" s="9"/>
      <x:c r="C17" s="9"/>
      <x:c r="D17" s="9"/>
      <x:c r="E17" s="10"/>
      <x:c r="F17" s="10"/>
      <x:c r="G17" s="10"/>
      <x:c r="H17" s="9"/>
      <x:c r="I17" s="9"/>
      <x:c r="J17" s="12" t="str">
        <x:f>IF(L17=0,"",IF(P17=1,"Revisa registro",IF(M17=1,IF(F17&lt;$C$5,"Vencido","En préstamo"),IF(H17="Sí","Devuelta · revisar","Devuelta"))))</x:f>
      </x:c>
      <x:c r="K17" s="12" t="str">
        <x:f>IF(L17=0,"",IF($E$5="Revisa fecha de corte","Revisa fecha de corte",IF(N17=0,"Revisa datos o fechas",IF(O17=0,"Revisa IDs o préstamos",""))))</x:f>
      </x:c>
      <x:c r="L17" s="13" t="n">
        <x:f>IF(COUNTA(B17:I17)=0,0,1)</x:f>
        <x:v>0</x:v>
      </x:c>
      <x:c r="M17" s="13" t="n">
        <x:f>IF(L17=0,0,IF(COUNTA(G17)=0,1,0))</x:f>
        <x:v>0</x:v>
      </x:c>
      <x:c r="N17" s="13" t="n">
        <x:f>IF(L17=0,0,IF($E$5="Revisa fecha de corte",0,IF(OR(B17="",C17="",D17="",COUNT(E17:F17)&lt;&gt;2),0,IF(OR(E17&lt;1,F17&lt;E17,E17&gt;$C$5,E17&lt;&gt;INT(E17),F17&lt;&gt;INT(F17)),0,IF(COUNTA(G17)=0,IF(COUNTA(H17)=0,1,0),IF(COUNT(G17)&lt;&gt;1,0,IF(OR(G17&lt;E17,G17&gt;$C$5,G17&lt;&gt;INT(G17)),0,IF(OR(H17="Sí",H17="No"),1,0))))))))</x:f>
        <x:v>0</x:v>
      </x:c>
      <x:c r="O17" s="13" t="n">
        <x:f>IF(L17=0,0,IF(B17="",0,IF(COUNTIFS($B$13:$B$32,B17)&gt;1,0,IF(AND(M17=1,SUMIFS($M$13:$M$32,$C$13:$C$32,C17)&gt;1),0,1))))</x:f>
        <x:v>0</x:v>
      </x:c>
      <x:c r="P17" s="13" t="n">
        <x:f>IF(L17=0,0,IF(AND(N17=1,O17=1),0,1))</x:f>
        <x:v>0</x:v>
      </x:c>
    </x:row>
    <x:row r="18" ht="26" customHeight="1">
      <x:c r="B18" s="9"/>
      <x:c r="C18" s="9"/>
      <x:c r="D18" s="9"/>
      <x:c r="E18" s="10"/>
      <x:c r="F18" s="10"/>
      <x:c r="G18" s="10"/>
      <x:c r="H18" s="9"/>
      <x:c r="I18" s="9"/>
      <x:c r="J18" s="12" t="str">
        <x:f>IF(L18=0,"",IF(P18=1,"Revisa registro",IF(M18=1,IF(F18&lt;$C$5,"Vencido","En préstamo"),IF(H18="Sí","Devuelta · revisar","Devuelta"))))</x:f>
      </x:c>
      <x:c r="K18" s="12" t="str">
        <x:f>IF(L18=0,"",IF($E$5="Revisa fecha de corte","Revisa fecha de corte",IF(N18=0,"Revisa datos o fechas",IF(O18=0,"Revisa IDs o préstamos",""))))</x:f>
      </x:c>
      <x:c r="L18" s="13" t="n">
        <x:f>IF(COUNTA(B18:I18)=0,0,1)</x:f>
        <x:v>0</x:v>
      </x:c>
      <x:c r="M18" s="13" t="n">
        <x:f>IF(L18=0,0,IF(COUNTA(G18)=0,1,0))</x:f>
        <x:v>0</x:v>
      </x:c>
      <x:c r="N18" s="13" t="n">
        <x:f>IF(L18=0,0,IF($E$5="Revisa fecha de corte",0,IF(OR(B18="",C18="",D18="",COUNT(E18:F18)&lt;&gt;2),0,IF(OR(E18&lt;1,F18&lt;E18,E18&gt;$C$5,E18&lt;&gt;INT(E18),F18&lt;&gt;INT(F18)),0,IF(COUNTA(G18)=0,IF(COUNTA(H18)=0,1,0),IF(COUNT(G18)&lt;&gt;1,0,IF(OR(G18&lt;E18,G18&gt;$C$5,G18&lt;&gt;INT(G18)),0,IF(OR(H18="Sí",H18="No"),1,0))))))))</x:f>
        <x:v>0</x:v>
      </x:c>
      <x:c r="O18" s="13" t="n">
        <x:f>IF(L18=0,0,IF(B18="",0,IF(COUNTIFS($B$13:$B$32,B18)&gt;1,0,IF(AND(M18=1,SUMIFS($M$13:$M$32,$C$13:$C$32,C18)&gt;1),0,1))))</x:f>
        <x:v>0</x:v>
      </x:c>
      <x:c r="P18" s="13" t="n">
        <x:f>IF(L18=0,0,IF(AND(N18=1,O18=1),0,1))</x:f>
        <x:v>0</x:v>
      </x:c>
    </x:row>
    <x:row r="19" ht="26" customHeight="1">
      <x:c r="B19" s="9"/>
      <x:c r="C19" s="9"/>
      <x:c r="D19" s="9"/>
      <x:c r="E19" s="10"/>
      <x:c r="F19" s="10"/>
      <x:c r="G19" s="10"/>
      <x:c r="H19" s="9"/>
      <x:c r="I19" s="9"/>
      <x:c r="J19" s="12" t="str">
        <x:f>IF(L19=0,"",IF(P19=1,"Revisa registro",IF(M19=1,IF(F19&lt;$C$5,"Vencido","En préstamo"),IF(H19="Sí","Devuelta · revisar","Devuelta"))))</x:f>
      </x:c>
      <x:c r="K19" s="12" t="str">
        <x:f>IF(L19=0,"",IF($E$5="Revisa fecha de corte","Revisa fecha de corte",IF(N19=0,"Revisa datos o fechas",IF(O19=0,"Revisa IDs o préstamos",""))))</x:f>
      </x:c>
      <x:c r="L19" s="13" t="n">
        <x:f>IF(COUNTA(B19:I19)=0,0,1)</x:f>
        <x:v>0</x:v>
      </x:c>
      <x:c r="M19" s="13" t="n">
        <x:f>IF(L19=0,0,IF(COUNTA(G19)=0,1,0))</x:f>
        <x:v>0</x:v>
      </x:c>
      <x:c r="N19" s="13" t="n">
        <x:f>IF(L19=0,0,IF($E$5="Revisa fecha de corte",0,IF(OR(B19="",C19="",D19="",COUNT(E19:F19)&lt;&gt;2),0,IF(OR(E19&lt;1,F19&lt;E19,E19&gt;$C$5,E19&lt;&gt;INT(E19),F19&lt;&gt;INT(F19)),0,IF(COUNTA(G19)=0,IF(COUNTA(H19)=0,1,0),IF(COUNT(G19)&lt;&gt;1,0,IF(OR(G19&lt;E19,G19&gt;$C$5,G19&lt;&gt;INT(G19)),0,IF(OR(H19="Sí",H19="No"),1,0))))))))</x:f>
        <x:v>0</x:v>
      </x:c>
      <x:c r="O19" s="13" t="n">
        <x:f>IF(L19=0,0,IF(B19="",0,IF(COUNTIFS($B$13:$B$32,B19)&gt;1,0,IF(AND(M19=1,SUMIFS($M$13:$M$32,$C$13:$C$32,C19)&gt;1),0,1))))</x:f>
        <x:v>0</x:v>
      </x:c>
      <x:c r="P19" s="13" t="n">
        <x:f>IF(L19=0,0,IF(AND(N19=1,O19=1),0,1))</x:f>
        <x:v>0</x:v>
      </x:c>
    </x:row>
    <x:row r="20" ht="26" customHeight="1">
      <x:c r="B20" s="9"/>
      <x:c r="C20" s="9"/>
      <x:c r="D20" s="9"/>
      <x:c r="E20" s="10"/>
      <x:c r="F20" s="10"/>
      <x:c r="G20" s="10"/>
      <x:c r="H20" s="9"/>
      <x:c r="I20" s="9"/>
      <x:c r="J20" s="12" t="str">
        <x:f>IF(L20=0,"",IF(P20=1,"Revisa registro",IF(M20=1,IF(F20&lt;$C$5,"Vencido","En préstamo"),IF(H20="Sí","Devuelta · revisar","Devuelta"))))</x:f>
      </x:c>
      <x:c r="K20" s="12" t="str">
        <x:f>IF(L20=0,"",IF($E$5="Revisa fecha de corte","Revisa fecha de corte",IF(N20=0,"Revisa datos o fechas",IF(O20=0,"Revisa IDs o préstamos",""))))</x:f>
      </x:c>
      <x:c r="L20" s="13" t="n">
        <x:f>IF(COUNTA(B20:I20)=0,0,1)</x:f>
        <x:v>0</x:v>
      </x:c>
      <x:c r="M20" s="13" t="n">
        <x:f>IF(L20=0,0,IF(COUNTA(G20)=0,1,0))</x:f>
        <x:v>0</x:v>
      </x:c>
      <x:c r="N20" s="13" t="n">
        <x:f>IF(L20=0,0,IF($E$5="Revisa fecha de corte",0,IF(OR(B20="",C20="",D20="",COUNT(E20:F20)&lt;&gt;2),0,IF(OR(E20&lt;1,F20&lt;E20,E20&gt;$C$5,E20&lt;&gt;INT(E20),F20&lt;&gt;INT(F20)),0,IF(COUNTA(G20)=0,IF(COUNTA(H20)=0,1,0),IF(COUNT(G20)&lt;&gt;1,0,IF(OR(G20&lt;E20,G20&gt;$C$5,G20&lt;&gt;INT(G20)),0,IF(OR(H20="Sí",H20="No"),1,0))))))))</x:f>
        <x:v>0</x:v>
      </x:c>
      <x:c r="O20" s="13" t="n">
        <x:f>IF(L20=0,0,IF(B20="",0,IF(COUNTIFS($B$13:$B$32,B20)&gt;1,0,IF(AND(M20=1,SUMIFS($M$13:$M$32,$C$13:$C$32,C20)&gt;1),0,1))))</x:f>
        <x:v>0</x:v>
      </x:c>
      <x:c r="P20" s="13" t="n">
        <x:f>IF(L20=0,0,IF(AND(N20=1,O20=1),0,1))</x:f>
        <x:v>0</x:v>
      </x:c>
    </x:row>
    <x:row r="21" ht="26" customHeight="1">
      <x:c r="B21" s="9"/>
      <x:c r="C21" s="9"/>
      <x:c r="D21" s="9"/>
      <x:c r="E21" s="10"/>
      <x:c r="F21" s="10"/>
      <x:c r="G21" s="10"/>
      <x:c r="H21" s="9"/>
      <x:c r="I21" s="9"/>
      <x:c r="J21" s="12" t="str">
        <x:f>IF(L21=0,"",IF(P21=1,"Revisa registro",IF(M21=1,IF(F21&lt;$C$5,"Vencido","En préstamo"),IF(H21="Sí","Devuelta · revisar","Devuelta"))))</x:f>
      </x:c>
      <x:c r="K21" s="12" t="str">
        <x:f>IF(L21=0,"",IF($E$5="Revisa fecha de corte","Revisa fecha de corte",IF(N21=0,"Revisa datos o fechas",IF(O21=0,"Revisa IDs o préstamos",""))))</x:f>
      </x:c>
      <x:c r="L21" s="13" t="n">
        <x:f>IF(COUNTA(B21:I21)=0,0,1)</x:f>
        <x:v>0</x:v>
      </x:c>
      <x:c r="M21" s="13" t="n">
        <x:f>IF(L21=0,0,IF(COUNTA(G21)=0,1,0))</x:f>
        <x:v>0</x:v>
      </x:c>
      <x:c r="N21" s="13" t="n">
        <x:f>IF(L21=0,0,IF($E$5="Revisa fecha de corte",0,IF(OR(B21="",C21="",D21="",COUNT(E21:F21)&lt;&gt;2),0,IF(OR(E21&lt;1,F21&lt;E21,E21&gt;$C$5,E21&lt;&gt;INT(E21),F21&lt;&gt;INT(F21)),0,IF(COUNTA(G21)=0,IF(COUNTA(H21)=0,1,0),IF(COUNT(G21)&lt;&gt;1,0,IF(OR(G21&lt;E21,G21&gt;$C$5,G21&lt;&gt;INT(G21)),0,IF(OR(H21="Sí",H21="No"),1,0))))))))</x:f>
        <x:v>0</x:v>
      </x:c>
      <x:c r="O21" s="13" t="n">
        <x:f>IF(L21=0,0,IF(B21="",0,IF(COUNTIFS($B$13:$B$32,B21)&gt;1,0,IF(AND(M21=1,SUMIFS($M$13:$M$32,$C$13:$C$32,C21)&gt;1),0,1))))</x:f>
        <x:v>0</x:v>
      </x:c>
      <x:c r="P21" s="13" t="n">
        <x:f>IF(L21=0,0,IF(AND(N21=1,O21=1),0,1))</x:f>
        <x:v>0</x:v>
      </x:c>
    </x:row>
    <x:row r="22" ht="26" customHeight="1">
      <x:c r="B22" s="9"/>
      <x:c r="C22" s="9"/>
      <x:c r="D22" s="9"/>
      <x:c r="E22" s="10"/>
      <x:c r="F22" s="10"/>
      <x:c r="G22" s="10"/>
      <x:c r="H22" s="9"/>
      <x:c r="I22" s="9"/>
      <x:c r="J22" s="12" t="str">
        <x:f>IF(L22=0,"",IF(P22=1,"Revisa registro",IF(M22=1,IF(F22&lt;$C$5,"Vencido","En préstamo"),IF(H22="Sí","Devuelta · revisar","Devuelta"))))</x:f>
      </x:c>
      <x:c r="K22" s="12" t="str">
        <x:f>IF(L22=0,"",IF($E$5="Revisa fecha de corte","Revisa fecha de corte",IF(N22=0,"Revisa datos o fechas",IF(O22=0,"Revisa IDs o préstamos",""))))</x:f>
      </x:c>
      <x:c r="L22" s="13" t="n">
        <x:f>IF(COUNTA(B22:I22)=0,0,1)</x:f>
        <x:v>0</x:v>
      </x:c>
      <x:c r="M22" s="13" t="n">
        <x:f>IF(L22=0,0,IF(COUNTA(G22)=0,1,0))</x:f>
        <x:v>0</x:v>
      </x:c>
      <x:c r="N22" s="13" t="n">
        <x:f>IF(L22=0,0,IF($E$5="Revisa fecha de corte",0,IF(OR(B22="",C22="",D22="",COUNT(E22:F22)&lt;&gt;2),0,IF(OR(E22&lt;1,F22&lt;E22,E22&gt;$C$5,E22&lt;&gt;INT(E22),F22&lt;&gt;INT(F22)),0,IF(COUNTA(G22)=0,IF(COUNTA(H22)=0,1,0),IF(COUNT(G22)&lt;&gt;1,0,IF(OR(G22&lt;E22,G22&gt;$C$5,G22&lt;&gt;INT(G22)),0,IF(OR(H22="Sí",H22="No"),1,0))))))))</x:f>
        <x:v>0</x:v>
      </x:c>
      <x:c r="O22" s="13" t="n">
        <x:f>IF(L22=0,0,IF(B22="",0,IF(COUNTIFS($B$13:$B$32,B22)&gt;1,0,IF(AND(M22=1,SUMIFS($M$13:$M$32,$C$13:$C$32,C22)&gt;1),0,1))))</x:f>
        <x:v>0</x:v>
      </x:c>
      <x:c r="P22" s="13" t="n">
        <x:f>IF(L22=0,0,IF(AND(N22=1,O22=1),0,1))</x:f>
        <x:v>0</x:v>
      </x:c>
    </x:row>
    <x:row r="23" ht="26" customHeight="1">
      <x:c r="B23" s="9"/>
      <x:c r="C23" s="9"/>
      <x:c r="D23" s="9"/>
      <x:c r="E23" s="10"/>
      <x:c r="F23" s="10"/>
      <x:c r="G23" s="10"/>
      <x:c r="H23" s="9"/>
      <x:c r="I23" s="9"/>
      <x:c r="J23" s="12" t="str">
        <x:f>IF(L23=0,"",IF(P23=1,"Revisa registro",IF(M23=1,IF(F23&lt;$C$5,"Vencido","En préstamo"),IF(H23="Sí","Devuelta · revisar","Devuelta"))))</x:f>
      </x:c>
      <x:c r="K23" s="12" t="str">
        <x:f>IF(L23=0,"",IF($E$5="Revisa fecha de corte","Revisa fecha de corte",IF(N23=0,"Revisa datos o fechas",IF(O23=0,"Revisa IDs o préstamos",""))))</x:f>
      </x:c>
      <x:c r="L23" s="13" t="n">
        <x:f>IF(COUNTA(B23:I23)=0,0,1)</x:f>
        <x:v>0</x:v>
      </x:c>
      <x:c r="M23" s="13" t="n">
        <x:f>IF(L23=0,0,IF(COUNTA(G23)=0,1,0))</x:f>
        <x:v>0</x:v>
      </x:c>
      <x:c r="N23" s="13" t="n">
        <x:f>IF(L23=0,0,IF($E$5="Revisa fecha de corte",0,IF(OR(B23="",C23="",D23="",COUNT(E23:F23)&lt;&gt;2),0,IF(OR(E23&lt;1,F23&lt;E23,E23&gt;$C$5,E23&lt;&gt;INT(E23),F23&lt;&gt;INT(F23)),0,IF(COUNTA(G23)=0,IF(COUNTA(H23)=0,1,0),IF(COUNT(G23)&lt;&gt;1,0,IF(OR(G23&lt;E23,G23&gt;$C$5,G23&lt;&gt;INT(G23)),0,IF(OR(H23="Sí",H23="No"),1,0))))))))</x:f>
        <x:v>0</x:v>
      </x:c>
      <x:c r="O23" s="13" t="n">
        <x:f>IF(L23=0,0,IF(B23="",0,IF(COUNTIFS($B$13:$B$32,B23)&gt;1,0,IF(AND(M23=1,SUMIFS($M$13:$M$32,$C$13:$C$32,C23)&gt;1),0,1))))</x:f>
        <x:v>0</x:v>
      </x:c>
      <x:c r="P23" s="13" t="n">
        <x:f>IF(L23=0,0,IF(AND(N23=1,O23=1),0,1))</x:f>
        <x:v>0</x:v>
      </x:c>
    </x:row>
    <x:row r="24" ht="26" customHeight="1">
      <x:c r="B24" s="9"/>
      <x:c r="C24" s="9"/>
      <x:c r="D24" s="9"/>
      <x:c r="E24" s="10"/>
      <x:c r="F24" s="10"/>
      <x:c r="G24" s="10"/>
      <x:c r="H24" s="9"/>
      <x:c r="I24" s="9"/>
      <x:c r="J24" s="12" t="str">
        <x:f>IF(L24=0,"",IF(P24=1,"Revisa registro",IF(M24=1,IF(F24&lt;$C$5,"Vencido","En préstamo"),IF(H24="Sí","Devuelta · revisar","Devuelta"))))</x:f>
      </x:c>
      <x:c r="K24" s="12" t="str">
        <x:f>IF(L24=0,"",IF($E$5="Revisa fecha de corte","Revisa fecha de corte",IF(N24=0,"Revisa datos o fechas",IF(O24=0,"Revisa IDs o préstamos",""))))</x:f>
      </x:c>
      <x:c r="L24" s="13" t="n">
        <x:f>IF(COUNTA(B24:I24)=0,0,1)</x:f>
        <x:v>0</x:v>
      </x:c>
      <x:c r="M24" s="13" t="n">
        <x:f>IF(L24=0,0,IF(COUNTA(G24)=0,1,0))</x:f>
        <x:v>0</x:v>
      </x:c>
      <x:c r="N24" s="13" t="n">
        <x:f>IF(L24=0,0,IF($E$5="Revisa fecha de corte",0,IF(OR(B24="",C24="",D24="",COUNT(E24:F24)&lt;&gt;2),0,IF(OR(E24&lt;1,F24&lt;E24,E24&gt;$C$5,E24&lt;&gt;INT(E24),F24&lt;&gt;INT(F24)),0,IF(COUNTA(G24)=0,IF(COUNTA(H24)=0,1,0),IF(COUNT(G24)&lt;&gt;1,0,IF(OR(G24&lt;E24,G24&gt;$C$5,G24&lt;&gt;INT(G24)),0,IF(OR(H24="Sí",H24="No"),1,0))))))))</x:f>
        <x:v>0</x:v>
      </x:c>
      <x:c r="O24" s="13" t="n">
        <x:f>IF(L24=0,0,IF(B24="",0,IF(COUNTIFS($B$13:$B$32,B24)&gt;1,0,IF(AND(M24=1,SUMIFS($M$13:$M$32,$C$13:$C$32,C24)&gt;1),0,1))))</x:f>
        <x:v>0</x:v>
      </x:c>
      <x:c r="P24" s="13" t="n">
        <x:f>IF(L24=0,0,IF(AND(N24=1,O24=1),0,1))</x:f>
        <x:v>0</x:v>
      </x:c>
    </x:row>
    <x:row r="25" ht="26" customHeight="1">
      <x:c r="B25" s="9"/>
      <x:c r="C25" s="9"/>
      <x:c r="D25" s="9"/>
      <x:c r="E25" s="10"/>
      <x:c r="F25" s="10"/>
      <x:c r="G25" s="10"/>
      <x:c r="H25" s="9"/>
      <x:c r="I25" s="9"/>
      <x:c r="J25" s="12" t="str">
        <x:f>IF(L25=0,"",IF(P25=1,"Revisa registro",IF(M25=1,IF(F25&lt;$C$5,"Vencido","En préstamo"),IF(H25="Sí","Devuelta · revisar","Devuelta"))))</x:f>
      </x:c>
      <x:c r="K25" s="12" t="str">
        <x:f>IF(L25=0,"",IF($E$5="Revisa fecha de corte","Revisa fecha de corte",IF(N25=0,"Revisa datos o fechas",IF(O25=0,"Revisa IDs o préstamos",""))))</x:f>
      </x:c>
      <x:c r="L25" s="13" t="n">
        <x:f>IF(COUNTA(B25:I25)=0,0,1)</x:f>
        <x:v>0</x:v>
      </x:c>
      <x:c r="M25" s="13" t="n">
        <x:f>IF(L25=0,0,IF(COUNTA(G25)=0,1,0))</x:f>
        <x:v>0</x:v>
      </x:c>
      <x:c r="N25" s="13" t="n">
        <x:f>IF(L25=0,0,IF($E$5="Revisa fecha de corte",0,IF(OR(B25="",C25="",D25="",COUNT(E25:F25)&lt;&gt;2),0,IF(OR(E25&lt;1,F25&lt;E25,E25&gt;$C$5,E25&lt;&gt;INT(E25),F25&lt;&gt;INT(F25)),0,IF(COUNTA(G25)=0,IF(COUNTA(H25)=0,1,0),IF(COUNT(G25)&lt;&gt;1,0,IF(OR(G25&lt;E25,G25&gt;$C$5,G25&lt;&gt;INT(G25)),0,IF(OR(H25="Sí",H25="No"),1,0))))))))</x:f>
        <x:v>0</x:v>
      </x:c>
      <x:c r="O25" s="13" t="n">
        <x:f>IF(L25=0,0,IF(B25="",0,IF(COUNTIFS($B$13:$B$32,B25)&gt;1,0,IF(AND(M25=1,SUMIFS($M$13:$M$32,$C$13:$C$32,C25)&gt;1),0,1))))</x:f>
        <x:v>0</x:v>
      </x:c>
      <x:c r="P25" s="13" t="n">
        <x:f>IF(L25=0,0,IF(AND(N25=1,O25=1),0,1))</x:f>
        <x:v>0</x:v>
      </x:c>
    </x:row>
    <x:row r="26" ht="26" customHeight="1">
      <x:c r="B26" s="9"/>
      <x:c r="C26" s="9"/>
      <x:c r="D26" s="9"/>
      <x:c r="E26" s="10"/>
      <x:c r="F26" s="10"/>
      <x:c r="G26" s="10"/>
      <x:c r="H26" s="9"/>
      <x:c r="I26" s="9"/>
      <x:c r="J26" s="12" t="str">
        <x:f>IF(L26=0,"",IF(P26=1,"Revisa registro",IF(M26=1,IF(F26&lt;$C$5,"Vencido","En préstamo"),IF(H26="Sí","Devuelta · revisar","Devuelta"))))</x:f>
      </x:c>
      <x:c r="K26" s="12" t="str">
        <x:f>IF(L26=0,"",IF($E$5="Revisa fecha de corte","Revisa fecha de corte",IF(N26=0,"Revisa datos o fechas",IF(O26=0,"Revisa IDs o préstamos",""))))</x:f>
      </x:c>
      <x:c r="L26" s="13" t="n">
        <x:f>IF(COUNTA(B26:I26)=0,0,1)</x:f>
        <x:v>0</x:v>
      </x:c>
      <x:c r="M26" s="13" t="n">
        <x:f>IF(L26=0,0,IF(COUNTA(G26)=0,1,0))</x:f>
        <x:v>0</x:v>
      </x:c>
      <x:c r="N26" s="13" t="n">
        <x:f>IF(L26=0,0,IF($E$5="Revisa fecha de corte",0,IF(OR(B26="",C26="",D26="",COUNT(E26:F26)&lt;&gt;2),0,IF(OR(E26&lt;1,F26&lt;E26,E26&gt;$C$5,E26&lt;&gt;INT(E26),F26&lt;&gt;INT(F26)),0,IF(COUNTA(G26)=0,IF(COUNTA(H26)=0,1,0),IF(COUNT(G26)&lt;&gt;1,0,IF(OR(G26&lt;E26,G26&gt;$C$5,G26&lt;&gt;INT(G26)),0,IF(OR(H26="Sí",H26="No"),1,0))))))))</x:f>
        <x:v>0</x:v>
      </x:c>
      <x:c r="O26" s="13" t="n">
        <x:f>IF(L26=0,0,IF(B26="",0,IF(COUNTIFS($B$13:$B$32,B26)&gt;1,0,IF(AND(M26=1,SUMIFS($M$13:$M$32,$C$13:$C$32,C26)&gt;1),0,1))))</x:f>
        <x:v>0</x:v>
      </x:c>
      <x:c r="P26" s="13" t="n">
        <x:f>IF(L26=0,0,IF(AND(N26=1,O26=1),0,1))</x:f>
        <x:v>0</x:v>
      </x:c>
    </x:row>
    <x:row r="27" ht="26" customHeight="1">
      <x:c r="B27" s="9"/>
      <x:c r="C27" s="9"/>
      <x:c r="D27" s="9"/>
      <x:c r="E27" s="10"/>
      <x:c r="F27" s="10"/>
      <x:c r="G27" s="10"/>
      <x:c r="H27" s="9"/>
      <x:c r="I27" s="9"/>
      <x:c r="J27" s="12" t="str">
        <x:f>IF(L27=0,"",IF(P27=1,"Revisa registro",IF(M27=1,IF(F27&lt;$C$5,"Vencido","En préstamo"),IF(H27="Sí","Devuelta · revisar","Devuelta"))))</x:f>
      </x:c>
      <x:c r="K27" s="12" t="str">
        <x:f>IF(L27=0,"",IF($E$5="Revisa fecha de corte","Revisa fecha de corte",IF(N27=0,"Revisa datos o fechas",IF(O27=0,"Revisa IDs o préstamos",""))))</x:f>
      </x:c>
      <x:c r="L27" s="13" t="n">
        <x:f>IF(COUNTA(B27:I27)=0,0,1)</x:f>
        <x:v>0</x:v>
      </x:c>
      <x:c r="M27" s="13" t="n">
        <x:f>IF(L27=0,0,IF(COUNTA(G27)=0,1,0))</x:f>
        <x:v>0</x:v>
      </x:c>
      <x:c r="N27" s="13" t="n">
        <x:f>IF(L27=0,0,IF($E$5="Revisa fecha de corte",0,IF(OR(B27="",C27="",D27="",COUNT(E27:F27)&lt;&gt;2),0,IF(OR(E27&lt;1,F27&lt;E27,E27&gt;$C$5,E27&lt;&gt;INT(E27),F27&lt;&gt;INT(F27)),0,IF(COUNTA(G27)=0,IF(COUNTA(H27)=0,1,0),IF(COUNT(G27)&lt;&gt;1,0,IF(OR(G27&lt;E27,G27&gt;$C$5,G27&lt;&gt;INT(G27)),0,IF(OR(H27="Sí",H27="No"),1,0))))))))</x:f>
        <x:v>0</x:v>
      </x:c>
      <x:c r="O27" s="13" t="n">
        <x:f>IF(L27=0,0,IF(B27="",0,IF(COUNTIFS($B$13:$B$32,B27)&gt;1,0,IF(AND(M27=1,SUMIFS($M$13:$M$32,$C$13:$C$32,C27)&gt;1),0,1))))</x:f>
        <x:v>0</x:v>
      </x:c>
      <x:c r="P27" s="13" t="n">
        <x:f>IF(L27=0,0,IF(AND(N27=1,O27=1),0,1))</x:f>
        <x:v>0</x:v>
      </x:c>
    </x:row>
    <x:row r="28" ht="26" customHeight="1">
      <x:c r="B28" s="9"/>
      <x:c r="C28" s="9"/>
      <x:c r="D28" s="9"/>
      <x:c r="E28" s="10"/>
      <x:c r="F28" s="10"/>
      <x:c r="G28" s="10"/>
      <x:c r="H28" s="9"/>
      <x:c r="I28" s="9"/>
      <x:c r="J28" s="12" t="str">
        <x:f>IF(L28=0,"",IF(P28=1,"Revisa registro",IF(M28=1,IF(F28&lt;$C$5,"Vencido","En préstamo"),IF(H28="Sí","Devuelta · revisar","Devuelta"))))</x:f>
      </x:c>
      <x:c r="K28" s="12" t="str">
        <x:f>IF(L28=0,"",IF($E$5="Revisa fecha de corte","Revisa fecha de corte",IF(N28=0,"Revisa datos o fechas",IF(O28=0,"Revisa IDs o préstamos",""))))</x:f>
      </x:c>
      <x:c r="L28" s="13" t="n">
        <x:f>IF(COUNTA(B28:I28)=0,0,1)</x:f>
        <x:v>0</x:v>
      </x:c>
      <x:c r="M28" s="13" t="n">
        <x:f>IF(L28=0,0,IF(COUNTA(G28)=0,1,0))</x:f>
        <x:v>0</x:v>
      </x:c>
      <x:c r="N28" s="13" t="n">
        <x:f>IF(L28=0,0,IF($E$5="Revisa fecha de corte",0,IF(OR(B28="",C28="",D28="",COUNT(E28:F28)&lt;&gt;2),0,IF(OR(E28&lt;1,F28&lt;E28,E28&gt;$C$5,E28&lt;&gt;INT(E28),F28&lt;&gt;INT(F28)),0,IF(COUNTA(G28)=0,IF(COUNTA(H28)=0,1,0),IF(COUNT(G28)&lt;&gt;1,0,IF(OR(G28&lt;E28,G28&gt;$C$5,G28&lt;&gt;INT(G28)),0,IF(OR(H28="Sí",H28="No"),1,0))))))))</x:f>
        <x:v>0</x:v>
      </x:c>
      <x:c r="O28" s="13" t="n">
        <x:f>IF(L28=0,0,IF(B28="",0,IF(COUNTIFS($B$13:$B$32,B28)&gt;1,0,IF(AND(M28=1,SUMIFS($M$13:$M$32,$C$13:$C$32,C28)&gt;1),0,1))))</x:f>
        <x:v>0</x:v>
      </x:c>
      <x:c r="P28" s="13" t="n">
        <x:f>IF(L28=0,0,IF(AND(N28=1,O28=1),0,1))</x:f>
        <x:v>0</x:v>
      </x:c>
    </x:row>
    <x:row r="29" ht="26" customHeight="1">
      <x:c r="B29" s="9"/>
      <x:c r="C29" s="9"/>
      <x:c r="D29" s="9"/>
      <x:c r="E29" s="10"/>
      <x:c r="F29" s="10"/>
      <x:c r="G29" s="10"/>
      <x:c r="H29" s="9"/>
      <x:c r="I29" s="9"/>
      <x:c r="J29" s="12" t="str">
        <x:f>IF(L29=0,"",IF(P29=1,"Revisa registro",IF(M29=1,IF(F29&lt;$C$5,"Vencido","En préstamo"),IF(H29="Sí","Devuelta · revisar","Devuelta"))))</x:f>
      </x:c>
      <x:c r="K29" s="12" t="str">
        <x:f>IF(L29=0,"",IF($E$5="Revisa fecha de corte","Revisa fecha de corte",IF(N29=0,"Revisa datos o fechas",IF(O29=0,"Revisa IDs o préstamos",""))))</x:f>
      </x:c>
      <x:c r="L29" s="13" t="n">
        <x:f>IF(COUNTA(B29:I29)=0,0,1)</x:f>
        <x:v>0</x:v>
      </x:c>
      <x:c r="M29" s="13" t="n">
        <x:f>IF(L29=0,0,IF(COUNTA(G29)=0,1,0))</x:f>
        <x:v>0</x:v>
      </x:c>
      <x:c r="N29" s="13" t="n">
        <x:f>IF(L29=0,0,IF($E$5="Revisa fecha de corte",0,IF(OR(B29="",C29="",D29="",COUNT(E29:F29)&lt;&gt;2),0,IF(OR(E29&lt;1,F29&lt;E29,E29&gt;$C$5,E29&lt;&gt;INT(E29),F29&lt;&gt;INT(F29)),0,IF(COUNTA(G29)=0,IF(COUNTA(H29)=0,1,0),IF(COUNT(G29)&lt;&gt;1,0,IF(OR(G29&lt;E29,G29&gt;$C$5,G29&lt;&gt;INT(G29)),0,IF(OR(H29="Sí",H29="No"),1,0))))))))</x:f>
        <x:v>0</x:v>
      </x:c>
      <x:c r="O29" s="13" t="n">
        <x:f>IF(L29=0,0,IF(B29="",0,IF(COUNTIFS($B$13:$B$32,B29)&gt;1,0,IF(AND(M29=1,SUMIFS($M$13:$M$32,$C$13:$C$32,C29)&gt;1),0,1))))</x:f>
        <x:v>0</x:v>
      </x:c>
      <x:c r="P29" s="13" t="n">
        <x:f>IF(L29=0,0,IF(AND(N29=1,O29=1),0,1))</x:f>
        <x:v>0</x:v>
      </x:c>
    </x:row>
    <x:row r="30" ht="26" customHeight="1">
      <x:c r="B30" s="9"/>
      <x:c r="C30" s="9"/>
      <x:c r="D30" s="9"/>
      <x:c r="E30" s="10"/>
      <x:c r="F30" s="10"/>
      <x:c r="G30" s="10"/>
      <x:c r="H30" s="9"/>
      <x:c r="I30" s="9"/>
      <x:c r="J30" s="12" t="str">
        <x:f>IF(L30=0,"",IF(P30=1,"Revisa registro",IF(M30=1,IF(F30&lt;$C$5,"Vencido","En préstamo"),IF(H30="Sí","Devuelta · revisar","Devuelta"))))</x:f>
      </x:c>
      <x:c r="K30" s="12" t="str">
        <x:f>IF(L30=0,"",IF($E$5="Revisa fecha de corte","Revisa fecha de corte",IF(N30=0,"Revisa datos o fechas",IF(O30=0,"Revisa IDs o préstamos",""))))</x:f>
      </x:c>
      <x:c r="L30" s="13" t="n">
        <x:f>IF(COUNTA(B30:I30)=0,0,1)</x:f>
        <x:v>0</x:v>
      </x:c>
      <x:c r="M30" s="13" t="n">
        <x:f>IF(L30=0,0,IF(COUNTA(G30)=0,1,0))</x:f>
        <x:v>0</x:v>
      </x:c>
      <x:c r="N30" s="13" t="n">
        <x:f>IF(L30=0,0,IF($E$5="Revisa fecha de corte",0,IF(OR(B30="",C30="",D30="",COUNT(E30:F30)&lt;&gt;2),0,IF(OR(E30&lt;1,F30&lt;E30,E30&gt;$C$5,E30&lt;&gt;INT(E30),F30&lt;&gt;INT(F30)),0,IF(COUNTA(G30)=0,IF(COUNTA(H30)=0,1,0),IF(COUNT(G30)&lt;&gt;1,0,IF(OR(G30&lt;E30,G30&gt;$C$5,G30&lt;&gt;INT(G30)),0,IF(OR(H30="Sí",H30="No"),1,0))))))))</x:f>
        <x:v>0</x:v>
      </x:c>
      <x:c r="O30" s="13" t="n">
        <x:f>IF(L30=0,0,IF(B30="",0,IF(COUNTIFS($B$13:$B$32,B30)&gt;1,0,IF(AND(M30=1,SUMIFS($M$13:$M$32,$C$13:$C$32,C30)&gt;1),0,1))))</x:f>
        <x:v>0</x:v>
      </x:c>
      <x:c r="P30" s="13" t="n">
        <x:f>IF(L30=0,0,IF(AND(N30=1,O30=1),0,1))</x:f>
        <x:v>0</x:v>
      </x:c>
    </x:row>
    <x:row r="31" ht="26" customHeight="1">
      <x:c r="B31" s="9"/>
      <x:c r="C31" s="9"/>
      <x:c r="D31" s="9"/>
      <x:c r="E31" s="10"/>
      <x:c r="F31" s="10"/>
      <x:c r="G31" s="10"/>
      <x:c r="H31" s="9"/>
      <x:c r="I31" s="9"/>
      <x:c r="J31" s="12" t="str">
        <x:f>IF(L31=0,"",IF(P31=1,"Revisa registro",IF(M31=1,IF(F31&lt;$C$5,"Vencido","En préstamo"),IF(H31="Sí","Devuelta · revisar","Devuelta"))))</x:f>
      </x:c>
      <x:c r="K31" s="12" t="str">
        <x:f>IF(L31=0,"",IF($E$5="Revisa fecha de corte","Revisa fecha de corte",IF(N31=0,"Revisa datos o fechas",IF(O31=0,"Revisa IDs o préstamos",""))))</x:f>
      </x:c>
      <x:c r="L31" s="13" t="n">
        <x:f>IF(COUNTA(B31:I31)=0,0,1)</x:f>
        <x:v>0</x:v>
      </x:c>
      <x:c r="M31" s="13" t="n">
        <x:f>IF(L31=0,0,IF(COUNTA(G31)=0,1,0))</x:f>
        <x:v>0</x:v>
      </x:c>
      <x:c r="N31" s="13" t="n">
        <x:f>IF(L31=0,0,IF($E$5="Revisa fecha de corte",0,IF(OR(B31="",C31="",D31="",COUNT(E31:F31)&lt;&gt;2),0,IF(OR(E31&lt;1,F31&lt;E31,E31&gt;$C$5,E31&lt;&gt;INT(E31),F31&lt;&gt;INT(F31)),0,IF(COUNTA(G31)=0,IF(COUNTA(H31)=0,1,0),IF(COUNT(G31)&lt;&gt;1,0,IF(OR(G31&lt;E31,G31&gt;$C$5,G31&lt;&gt;INT(G31)),0,IF(OR(H31="Sí",H31="No"),1,0))))))))</x:f>
        <x:v>0</x:v>
      </x:c>
      <x:c r="O31" s="13" t="n">
        <x:f>IF(L31=0,0,IF(B31="",0,IF(COUNTIFS($B$13:$B$32,B31)&gt;1,0,IF(AND(M31=1,SUMIFS($M$13:$M$32,$C$13:$C$32,C31)&gt;1),0,1))))</x:f>
        <x:v>0</x:v>
      </x:c>
      <x:c r="P31" s="13" t="n">
        <x:f>IF(L31=0,0,IF(AND(N31=1,O31=1),0,1))</x:f>
        <x:v>0</x:v>
      </x:c>
    </x:row>
    <x:row r="32" ht="26" customHeight="1">
      <x:c r="B32" s="9"/>
      <x:c r="C32" s="9"/>
      <x:c r="D32" s="9"/>
      <x:c r="E32" s="10"/>
      <x:c r="F32" s="10"/>
      <x:c r="G32" s="10"/>
      <x:c r="H32" s="9"/>
      <x:c r="I32" s="9"/>
      <x:c r="J32" s="12" t="str">
        <x:f>IF(L32=0,"",IF(P32=1,"Revisa registro",IF(M32=1,IF(F32&lt;$C$5,"Vencido","En préstamo"),IF(H32="Sí","Devuelta · revisar","Devuelta"))))</x:f>
      </x:c>
      <x:c r="K32" s="12" t="str">
        <x:f>IF(L32=0,"",IF($E$5="Revisa fecha de corte","Revisa fecha de corte",IF(N32=0,"Revisa datos o fechas",IF(O32=0,"Revisa IDs o préstamos",""))))</x:f>
      </x:c>
      <x:c r="L32" s="13" t="n">
        <x:f>IF(COUNTA(B32:I32)=0,0,1)</x:f>
        <x:v>0</x:v>
      </x:c>
      <x:c r="M32" s="13" t="n">
        <x:f>IF(L32=0,0,IF(COUNTA(G32)=0,1,0))</x:f>
        <x:v>0</x:v>
      </x:c>
      <x:c r="N32" s="13" t="n">
        <x:f>IF(L32=0,0,IF($E$5="Revisa fecha de corte",0,IF(OR(B32="",C32="",D32="",COUNT(E32:F32)&lt;&gt;2),0,IF(OR(E32&lt;1,F32&lt;E32,E32&gt;$C$5,E32&lt;&gt;INT(E32),F32&lt;&gt;INT(F32)),0,IF(COUNTA(G32)=0,IF(COUNTA(H32)=0,1,0),IF(COUNT(G32)&lt;&gt;1,0,IF(OR(G32&lt;E32,G32&gt;$C$5,G32&lt;&gt;INT(G32)),0,IF(OR(H32="Sí",H32="No"),1,0))))))))</x:f>
        <x:v>0</x:v>
      </x:c>
      <x:c r="O32" s="13" t="n">
        <x:f>IF(L32=0,0,IF(B32="",0,IF(COUNTIFS($B$13:$B$32,B32)&gt;1,0,IF(AND(M32=1,SUMIFS($M$13:$M$32,$C$13:$C$32,C32)&gt;1),0,1))))</x:f>
        <x:v>0</x:v>
      </x:c>
      <x:c r="P32" s="13" t="n">
        <x:f>IF(L32=0,0,IF(AND(N32=1,O32=1),0,1))</x:f>
        <x:v>0</x:v>
      </x:c>
    </x:row>
    <x:row r="33" ht="26" customHeight="1"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</x:row>
    <x:row r="34" ht="26" customHeight="1">
      <x:c r="B34" s="7" t="str">
        <x:v>Límite: 20 registros. Usa un ID de préstamo único y un ID estable por unidad. Una unidad no admite dos préstamos abiertos.</x:v>
      </x:c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</x:row>
    <x:row r="35" ht="26" customHeight="1">
      <x:c r="B35" s="7" t="str">
        <x:v>Salida y devolución son hechos registrados hasta el corte. Incidencia solo al devolver: Sí o No. No borres las fórmulas.</x:v>
      </x:c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</x:row>
    <x:row r="36" ht="26" customHeight="1">
      <x:c r="B36" s="7" t="str">
        <x:v>El estado se refiere a la custodia. Evalúa por separado el estado técnico de la herramienta antes de utilizarla.</x:v>
      </x:c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</x:row>
    <x:row r="37" ht="26" customHeight="1"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</x:row>
    <x:row r="38" ht="26" customHeight="1">
      <x:c r="B38" s="3" t="str">
        <x:v>Orientación sobre revisión y conservación de herramientas. Fuente: INSST.</x:v>
      </x:c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</x:row>
    <x:row r="39" ht="26" customHeight="1">
      <x:c r="B39" s="3" t="str">
        <x:v>https://www.insst.es/documents/94886/211340/Cuestionario%204.%20Herramientas%20manuales.pdf/08553a5e-e4e6-4afe-bd74-2b5c015dbedf</x:v>
      </x:c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</x:row>
  </x:sheetData>
  <x:conditionalFormatting sqref="E5:E5">
    <x:cfRule type="containsText" dxfId="0" priority="1" operator="containsText" text="Revisa"/>
    <x:cfRule type="containsText" dxfId="1" priority="2" operator="containsText" text="Vencido"/>
    <x:cfRule type="containsText" dxfId="2" priority="3" operator="containsText" text="Recuperar"/>
  </x:conditionalFormatting>
  <x:conditionalFormatting sqref="C7:C7">
    <x:cfRule type="containsText" dxfId="3" priority="4" operator="containsText" text="Revisa"/>
    <x:cfRule type="containsText" dxfId="4" priority="5" operator="containsText" text="Vencido"/>
    <x:cfRule type="containsText" dxfId="5" priority="6" operator="containsText" text="Recuperar"/>
  </x:conditionalFormatting>
  <x:conditionalFormatting sqref="F7:F7">
    <x:cfRule type="containsText" dxfId="6" priority="7" operator="containsText" text="Revisa"/>
    <x:cfRule type="containsText" dxfId="7" priority="8" operator="containsText" text="Vencido"/>
    <x:cfRule type="containsText" dxfId="8" priority="9" operator="containsText" text="Recuperar"/>
  </x:conditionalFormatting>
  <x:conditionalFormatting sqref="I7:I7">
    <x:cfRule type="containsText" dxfId="9" priority="10" operator="containsText" text="Revisa"/>
    <x:cfRule type="containsText" dxfId="10" priority="11" operator="containsText" text="Vencido"/>
    <x:cfRule type="containsText" dxfId="11" priority="12" operator="containsText" text="Recuperar"/>
  </x:conditionalFormatting>
  <x:conditionalFormatting sqref="I8:I8">
    <x:cfRule type="containsText" dxfId="12" priority="13" operator="containsText" text="Revisa"/>
    <x:cfRule type="containsText" dxfId="13" priority="14" operator="containsText" text="Vencido"/>
    <x:cfRule type="containsText" dxfId="14" priority="15" operator="containsText" text="Recuperar"/>
  </x:conditionalFormatting>
  <x:conditionalFormatting sqref="C8:C8">
    <x:cfRule type="containsText" dxfId="15" priority="16" operator="containsText" text="Revisa"/>
    <x:cfRule type="containsText" dxfId="16" priority="17" operator="containsText" text="Vencido"/>
    <x:cfRule type="containsText" dxfId="17" priority="18" operator="containsText" text="Recuperar"/>
  </x:conditionalFormatting>
  <x:conditionalFormatting sqref="J13:K32">
    <x:cfRule type="containsText" dxfId="18" priority="19" operator="containsText" text="Revisa"/>
    <x:cfRule type="containsText" dxfId="19" priority="20" operator="containsText" text="Vencido"/>
    <x:cfRule type="containsText" dxfId="20" priority="21" operator="containsText" text="Recuperar"/>
  </x:conditionalFormatting>
  <x:conditionalFormatting sqref="J13:J32">
    <x:cfRule type="containsText" dxfId="21" priority="22" operator="containsText" text="revisar"/>
  </x:conditionalFormatting>
  <x:dataValidations count="1">
    <x:dataValidation type="list" sqref="H13:H32">
      <x:formula1>"Sí,No"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2C29"/>
  </x:sheetPr>
  <x:sheetViews>
    <x:sheetView showGridLines="0" workbookViewId="0">
      <x:pane xSplit="4" ySplit="12" topLeftCell="E13" activePane="bottomRight" state="frozen"/>
    </x:sheetView>
  </x:sheetViews>
  <x:sheetFormatPr defaultRowHeight="15"/>
  <x:cols>
    <x:col min="1" max="1" width="3" hidden="0" customWidth="1"/>
    <x:col min="2" max="2" width="15" hidden="0" customWidth="1"/>
    <x:col min="3" max="3" width="20" hidden="0" customWidth="1"/>
    <x:col min="4" max="4" width="20" hidden="0" customWidth="1"/>
    <x:col min="5" max="5" width="27" hidden="0" customWidth="1"/>
    <x:col min="6" max="6" width="20" hidden="0" customWidth="1"/>
    <x:col min="7" max="7" width="16" hidden="0" customWidth="1"/>
    <x:col min="8" max="8" width="16" hidden="0" customWidth="1"/>
    <x:col min="9" max="9" width="30" hidden="0" customWidth="1"/>
    <x:col min="10" max="10" width="27" hidden="0" customWidth="1"/>
    <x:col min="11" max="11" width="25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</x:cols>
  <x:sheetData>
    <x:row r="1" ht="26" customHeight="1"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6" customHeight="1">
      <x:c r="B2" s="5" t="str">
        <x:v>Control de copias de llaves</x:v>
      </x:c>
      <x:c r="C2" s="6"/>
      <x:c r="D2" s="6"/>
      <x:c r="E2" s="6"/>
      <x:c r="F2" s="6"/>
      <x:c r="G2" s="6"/>
      <x:c r="H2" s="6"/>
      <x:c r="I2" s="6"/>
      <x:c r="J2" s="6"/>
      <x:c r="K2" s="6"/>
      <x:c r="L2" s="3"/>
      <x:c r="M2" s="3"/>
      <x:c r="N2" s="3"/>
      <x:c r="O2" s="3"/>
    </x:row>
    <x:row r="3" ht="26" customHeight="1">
      <x:c r="B3" s="7" t="str">
        <x:v>Ejemplo ficticio. Fotografía del estado comprobado manualmente. No genera un historial automático ni una certificación.</x:v>
      </x:c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6" customHeight="1"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6" customHeight="1">
      <x:c r="B5" s="3" t="str">
        <x:v>Fecha de corte</x:v>
      </x:c>
      <x:c r="C5" s="10" t="d">
        <x:v>2026-11-04T00:00:00.000Z</x:v>
      </x:c>
      <x:c r="D5" s="3"/>
      <x:c r="E5" s="3" t="str">
        <x:f>IF(COUNT(C5)&lt;&gt;1,"Revisa fecha de corte",IF(OR(C5&lt;1,C5&lt;&gt;INT(C5)),"Revisa fecha de corte",""))</x:f>
      </x:c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26" customHeight="1"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</x:row>
    <x:row r="7" ht="26" customHeight="1">
      <x:c r="B7" s="3" t="str">
        <x:v>Copias</x:v>
      </x:c>
      <x:c r="C7" s="13" t="n">
        <x:f>IF(OR($E$5="Revisa fecha de corte",SUM($O$13:$O$32)&gt;0),"Revisa registros",SUM(L13:L32))</x:f>
        <x:v>4</x:v>
      </x:c>
      <x:c r="D7" s="3"/>
      <x:c r="E7" s="3" t="str">
        <x:v>Entregadas</x:v>
      </x:c>
      <x:c r="F7" s="13" t="n">
        <x:f>IF(OR($E$5="Revisa fecha de corte",SUM($O$13:$O$32)&gt;0),"Revisa registros",COUNTIFS(E13:E32,"Entregada"))</x:f>
        <x:v>1</x:v>
      </x:c>
      <x:c r="G7" s="3"/>
      <x:c r="H7" s="3" t="str">
        <x:v>Por recuperar</x:v>
      </x:c>
      <x:c r="I7" s="13" t="n">
        <x:f>IF(OR($E$5="Revisa fecha de corte",SUM($O$13:$O$32)&gt;0),"Revisa registros",COUNTIFS(E13:E32,"Pendiente de recuperar"))</x:f>
        <x:v>1</x:v>
      </x:c>
      <x:c r="J7" s="3"/>
      <x:c r="K7" s="3"/>
      <x:c r="L7" s="3"/>
      <x:c r="M7" s="3"/>
      <x:c r="N7" s="3"/>
      <x:c r="O7" s="3"/>
    </x:row>
    <x:row r="8" ht="26" customHeight="1">
      <x:c r="B8" s="3"/>
      <x:c r="C8" s="3"/>
      <x:c r="D8" s="3"/>
      <x:c r="E8" s="3" t="str">
        <x:v>Retiradas</x:v>
      </x:c>
      <x:c r="F8" s="13" t="n">
        <x:f>IF(OR($E$5="Revisa fecha de corte",SUM($O$13:$O$32)&gt;0),"Revisa registros",COUNTIFS(E13:E32,"Retirada"))</x:f>
        <x:v>1</x:v>
      </x:c>
      <x:c r="G8" s="3"/>
      <x:c r="H8" s="3"/>
      <x:c r="I8" s="3"/>
      <x:c r="J8" s="3"/>
      <x:c r="K8" s="3"/>
      <x:c r="L8" s="3"/>
      <x:c r="M8" s="3"/>
      <x:c r="N8" s="3"/>
      <x:c r="O8" s="3"/>
    </x:row>
    <x:row r="9" ht="26" customHeight="1"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</x:row>
    <x:row r="10" ht="26" customHeight="1">
      <x:c r="B10" s="7" t="str">
        <x:v>20 copias, filas 13 a 32. Cada ID identifica una copia, no una puerta. Entregadas y pendientes necesitan revisión y siguiente acción.</x:v>
      </x:c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</x:row>
    <x:row r="11" ht="26" customHeight="1"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</x:row>
    <x:row r="12" ht="52" customHeight="1">
      <x:c r="B12" s="17" t="str">
        <x:v>ID copia</x:v>
      </x:c>
      <x:c r="C12" s="17" t="str">
        <x:v>Zona (alias general)</x:v>
      </x:c>
      <x:c r="D12" s="17" t="str">
        <x:v>Custodio (alias)</x:v>
      </x:c>
      <x:c r="E12" s="17" t="str">
        <x:v>Estado comprobado</x:v>
      </x:c>
      <x:c r="F12" s="17" t="str">
        <x:v>Entrega autorizada</x:v>
      </x:c>
      <x:c r="G12" s="17" t="str">
        <x:v>Última comprobación</x:v>
      </x:c>
      <x:c r="H12" s="17" t="str">
        <x:v>Próxima revisión</x:v>
      </x:c>
      <x:c r="I12" s="17" t="str">
        <x:v>Siguiente acción</x:v>
      </x:c>
      <x:c r="J12" s="17" t="str">
        <x:v>Alerta</x:v>
      </x:c>
      <x:c r="K12" s="17" t="str">
        <x:v>Comprobación</x:v>
      </x:c>
      <x:c r="L12" s="17" t="str">
        <x:v>Registro (0/1)</x:v>
      </x:c>
      <x:c r="M12" s="17" t="str">
        <x:v>Datos válidos (0/1)</x:v>
      </x:c>
      <x:c r="N12" s="17" t="str">
        <x:v>ID único (0/1)</x:v>
      </x:c>
      <x:c r="O12" s="17" t="str">
        <x:v>Error (0/1)</x:v>
      </x:c>
    </x:row>
    <x:row r="13" ht="26" customHeight="1">
      <x:c r="B13" s="9" t="str">
        <x:v>K01</x:v>
      </x:c>
      <x:c r="C13" s="9" t="str">
        <x:v>Zona A</x:v>
      </x:c>
      <x:c r="D13" s="9" t="str">
        <x:v>Resp. A</x:v>
      </x:c>
      <x:c r="E13" s="9" t="str">
        <x:v>En custodia</x:v>
      </x:c>
      <x:c r="F13" s="9" t="str">
        <x:v>Sí</x:v>
      </x:c>
      <x:c r="G13" s="10" t="d">
        <x:v>2026-11-04T00:00:00.000Z</x:v>
      </x:c>
      <x:c r="H13" s="10"/>
      <x:c r="I13" s="9"/>
      <x:c r="J13" s="12" t="str">
        <x:f>IF(L13=0,"",IF(O13=1,"Revisa registro",IF(AND(E13="Entregada",F13&lt;&gt;"Sí"),"Revisar autorización",IF(E13="Pendiente de recuperar","Recuperar",IF(AND(E13="Entregada",H13&lt;=$C$5),"Revisar entrega","")))))</x:f>
      </x:c>
      <x:c r="K13" s="12" t="str">
        <x:f>IF(L13=0,"",IF($E$5="Revisa fecha de corte","Revisa fecha de corte",IF(M13=0,"Revisa datos o fechas",IF(N13=0,"Revisa ID duplicado",""))))</x:f>
      </x:c>
      <x:c r="L13" s="13" t="n">
        <x:f>IF(COUNTA(B13:I13)=0,0,1)</x:f>
        <x:v>1</x:v>
      </x:c>
      <x:c r="M13" s="13" t="n">
        <x:f>IF(L13=0,0,IF($E$5="Revisa fecha de corte",0,IF(OR(B13="",C13="",D13="",COUNT(G13)&lt;&gt;1),0,IF(OR(G13&lt;1,G13&gt;$C$5,G13&lt;&gt;INT(G13)),0,IF(NOT(OR(E13="En custodia",E13="Entregada",E13="Pendiente de recuperar",E13="Retirada")),0,IF(NOT(OR(F13="Sí",F13="No",F13="Pendiente")),0,IF(AND(OR(E13="Entregada",E13="Pendiente de recuperar"),OR(COUNT(H13)&lt;&gt;1,I13="")),0,IF(COUNTA(H13)=0,1,IF(COUNT(H13)&lt;&gt;1,0,IF(OR(H13&lt;G13,H13&lt;&gt;INT(H13)),0,1))))))))))</x:f>
        <x:v>1</x:v>
      </x:c>
      <x:c r="N13" s="13" t="n">
        <x:f>IF(L13=0,0,IF(B13="",0,IF(COUNTIFS($B$13:$B$32,B13)=1,1,0)))</x:f>
        <x:v>1</x:v>
      </x:c>
      <x:c r="O13" s="13" t="n">
        <x:f>IF(L13=0,0,IF(AND(M13=1,N13=1),0,1))</x:f>
        <x:v>0</x:v>
      </x:c>
    </x:row>
    <x:row r="14" ht="26" customHeight="1">
      <x:c r="B14" s="9" t="str">
        <x:v>K02</x:v>
      </x:c>
      <x:c r="C14" s="9" t="str">
        <x:v>Zona B</x:v>
      </x:c>
      <x:c r="D14" s="9" t="str">
        <x:v>Persona B</x:v>
      </x:c>
      <x:c r="E14" s="9" t="str">
        <x:v>Entregada</x:v>
      </x:c>
      <x:c r="F14" s="9" t="str">
        <x:v>Sí</x:v>
      </x:c>
      <x:c r="G14" s="10" t="d">
        <x:v>2026-11-03T00:00:00.000Z</x:v>
      </x:c>
      <x:c r="H14" s="10" t="d">
        <x:v>2026-11-06T00:00:00.000Z</x:v>
      </x:c>
      <x:c r="I14" s="9" t="str">
        <x:v>Confirmar entrega</x:v>
      </x:c>
      <x:c r="J14" s="12" t="str">
        <x:f>IF(L14=0,"",IF(O14=1,"Revisa registro",IF(AND(E14="Entregada",F14&lt;&gt;"Sí"),"Revisar autorización",IF(E14="Pendiente de recuperar","Recuperar",IF(AND(E14="Entregada",H14&lt;=$C$5),"Revisar entrega","")))))</x:f>
      </x:c>
      <x:c r="K14" s="12" t="str">
        <x:f>IF(L14=0,"",IF($E$5="Revisa fecha de corte","Revisa fecha de corte",IF(M14=0,"Revisa datos o fechas",IF(N14=0,"Revisa ID duplicado",""))))</x:f>
      </x:c>
      <x:c r="L14" s="13" t="n">
        <x:f>IF(COUNTA(B14:I14)=0,0,1)</x:f>
        <x:v>1</x:v>
      </x:c>
      <x:c r="M14" s="13" t="n">
        <x:f>IF(L14=0,0,IF($E$5="Revisa fecha de corte",0,IF(OR(B14="",C14="",D14="",COUNT(G14)&lt;&gt;1),0,IF(OR(G14&lt;1,G14&gt;$C$5,G14&lt;&gt;INT(G14)),0,IF(NOT(OR(E14="En custodia",E14="Entregada",E14="Pendiente de recuperar",E14="Retirada")),0,IF(NOT(OR(F14="Sí",F14="No",F14="Pendiente")),0,IF(AND(OR(E14="Entregada",E14="Pendiente de recuperar"),OR(COUNT(H14)&lt;&gt;1,I14="")),0,IF(COUNTA(H14)=0,1,IF(COUNT(H14)&lt;&gt;1,0,IF(OR(H14&lt;G14,H14&lt;&gt;INT(H14)),0,1))))))))))</x:f>
        <x:v>1</x:v>
      </x:c>
      <x:c r="N14" s="13" t="n">
        <x:f>IF(L14=0,0,IF(B14="",0,IF(COUNTIFS($B$13:$B$32,B14)=1,1,0)))</x:f>
        <x:v>1</x:v>
      </x:c>
      <x:c r="O14" s="13" t="n">
        <x:f>IF(L14=0,0,IF(AND(M14=1,N14=1),0,1))</x:f>
        <x:v>0</x:v>
      </x:c>
    </x:row>
    <x:row r="15" ht="26" customHeight="1">
      <x:c r="B15" s="9" t="str">
        <x:v>K03</x:v>
      </x:c>
      <x:c r="C15" s="9" t="str">
        <x:v>Zona C</x:v>
      </x:c>
      <x:c r="D15" s="9" t="str">
        <x:v>Persona C</x:v>
      </x:c>
      <x:c r="E15" s="9" t="str">
        <x:v>Pendiente de recuperar</x:v>
      </x:c>
      <x:c r="F15" s="9" t="str">
        <x:v>Sí</x:v>
      </x:c>
      <x:c r="G15" s="10" t="d">
        <x:v>2026-11-01T00:00:00.000Z</x:v>
      </x:c>
      <x:c r="H15" s="10" t="d">
        <x:v>2026-11-03T00:00:00.000Z</x:v>
      </x:c>
      <x:c r="I15" s="9" t="str">
        <x:v>Solicitar devolución</x:v>
      </x:c>
      <x:c r="J15" s="12" t="str">
        <x:f>IF(L15=0,"",IF(O15=1,"Revisa registro",IF(AND(E15="Entregada",F15&lt;&gt;"Sí"),"Revisar autorización",IF(E15="Pendiente de recuperar","Recuperar",IF(AND(E15="Entregada",H15&lt;=$C$5),"Revisar entrega","")))))</x:f>
        <x:v>Recuperar</x:v>
      </x:c>
      <x:c r="K15" s="12" t="str">
        <x:f>IF(L15=0,"",IF($E$5="Revisa fecha de corte","Revisa fecha de corte",IF(M15=0,"Revisa datos o fechas",IF(N15=0,"Revisa ID duplicado",""))))</x:f>
      </x:c>
      <x:c r="L15" s="13" t="n">
        <x:f>IF(COUNTA(B15:I15)=0,0,1)</x:f>
        <x:v>1</x:v>
      </x:c>
      <x:c r="M15" s="13" t="n">
        <x:f>IF(L15=0,0,IF($E$5="Revisa fecha de corte",0,IF(OR(B15="",C15="",D15="",COUNT(G15)&lt;&gt;1),0,IF(OR(G15&lt;1,G15&gt;$C$5,G15&lt;&gt;INT(G15)),0,IF(NOT(OR(E15="En custodia",E15="Entregada",E15="Pendiente de recuperar",E15="Retirada")),0,IF(NOT(OR(F15="Sí",F15="No",F15="Pendiente")),0,IF(AND(OR(E15="Entregada",E15="Pendiente de recuperar"),OR(COUNT(H15)&lt;&gt;1,I15="")),0,IF(COUNTA(H15)=0,1,IF(COUNT(H15)&lt;&gt;1,0,IF(OR(H15&lt;G15,H15&lt;&gt;INT(H15)),0,1))))))))))</x:f>
        <x:v>1</x:v>
      </x:c>
      <x:c r="N15" s="13" t="n">
        <x:f>IF(L15=0,0,IF(B15="",0,IF(COUNTIFS($B$13:$B$32,B15)=1,1,0)))</x:f>
        <x:v>1</x:v>
      </x:c>
      <x:c r="O15" s="13" t="n">
        <x:f>IF(L15=0,0,IF(AND(M15=1,N15=1),0,1))</x:f>
        <x:v>0</x:v>
      </x:c>
    </x:row>
    <x:row r="16" ht="26" customHeight="1">
      <x:c r="B16" s="9" t="str">
        <x:v>K04</x:v>
      </x:c>
      <x:c r="C16" s="9" t="str">
        <x:v>Zona D</x:v>
      </x:c>
      <x:c r="D16" s="9" t="str">
        <x:v>Resp. A</x:v>
      </x:c>
      <x:c r="E16" s="9" t="str">
        <x:v>Retirada</x:v>
      </x:c>
      <x:c r="F16" s="9" t="str">
        <x:v>Sí</x:v>
      </x:c>
      <x:c r="G16" s="10" t="d">
        <x:v>2026-11-02T00:00:00.000Z</x:v>
      </x:c>
      <x:c r="H16" s="10"/>
      <x:c r="I16" s="9"/>
      <x:c r="J16" s="12" t="str">
        <x:f>IF(L16=0,"",IF(O16=1,"Revisa registro",IF(AND(E16="Entregada",F16&lt;&gt;"Sí"),"Revisar autorización",IF(E16="Pendiente de recuperar","Recuperar",IF(AND(E16="Entregada",H16&lt;=$C$5),"Revisar entrega","")))))</x:f>
      </x:c>
      <x:c r="K16" s="12" t="str">
        <x:f>IF(L16=0,"",IF($E$5="Revisa fecha de corte","Revisa fecha de corte",IF(M16=0,"Revisa datos o fechas",IF(N16=0,"Revisa ID duplicado",""))))</x:f>
      </x:c>
      <x:c r="L16" s="13" t="n">
        <x:f>IF(COUNTA(B16:I16)=0,0,1)</x:f>
        <x:v>1</x:v>
      </x:c>
      <x:c r="M16" s="13" t="n">
        <x:f>IF(L16=0,0,IF($E$5="Revisa fecha de corte",0,IF(OR(B16="",C16="",D16="",COUNT(G16)&lt;&gt;1),0,IF(OR(G16&lt;1,G16&gt;$C$5,G16&lt;&gt;INT(G16)),0,IF(NOT(OR(E16="En custodia",E16="Entregada",E16="Pendiente de recuperar",E16="Retirada")),0,IF(NOT(OR(F16="Sí",F16="No",F16="Pendiente")),0,IF(AND(OR(E16="Entregada",E16="Pendiente de recuperar"),OR(COUNT(H16)&lt;&gt;1,I16="")),0,IF(COUNTA(H16)=0,1,IF(COUNT(H16)&lt;&gt;1,0,IF(OR(H16&lt;G16,H16&lt;&gt;INT(H16)),0,1))))))))))</x:f>
        <x:v>1</x:v>
      </x:c>
      <x:c r="N16" s="13" t="n">
        <x:f>IF(L16=0,0,IF(B16="",0,IF(COUNTIFS($B$13:$B$32,B16)=1,1,0)))</x:f>
        <x:v>1</x:v>
      </x:c>
      <x:c r="O16" s="13" t="n">
        <x:f>IF(L16=0,0,IF(AND(M16=1,N16=1),0,1))</x:f>
        <x:v>0</x:v>
      </x:c>
    </x:row>
    <x:row r="17" ht="26" customHeight="1">
      <x:c r="B17" s="9"/>
      <x:c r="C17" s="9"/>
      <x:c r="D17" s="9"/>
      <x:c r="E17" s="9"/>
      <x:c r="F17" s="9"/>
      <x:c r="G17" s="10"/>
      <x:c r="H17" s="10"/>
      <x:c r="I17" s="9"/>
      <x:c r="J17" s="12" t="str">
        <x:f>IF(L17=0,"",IF(O17=1,"Revisa registro",IF(AND(E17="Entregada",F17&lt;&gt;"Sí"),"Revisar autorización",IF(E17="Pendiente de recuperar","Recuperar",IF(AND(E17="Entregada",H17&lt;=$C$5),"Revisar entrega","")))))</x:f>
      </x:c>
      <x:c r="K17" s="12" t="str">
        <x:f>IF(L17=0,"",IF($E$5="Revisa fecha de corte","Revisa fecha de corte",IF(M17=0,"Revisa datos o fechas",IF(N17=0,"Revisa ID duplicado",""))))</x:f>
      </x:c>
      <x:c r="L17" s="13" t="n">
        <x:f>IF(COUNTA(B17:I17)=0,0,1)</x:f>
        <x:v>0</x:v>
      </x:c>
      <x:c r="M17" s="13" t="n">
        <x:f>IF(L17=0,0,IF($E$5="Revisa fecha de corte",0,IF(OR(B17="",C17="",D17="",COUNT(G17)&lt;&gt;1),0,IF(OR(G17&lt;1,G17&gt;$C$5,G17&lt;&gt;INT(G17)),0,IF(NOT(OR(E17="En custodia",E17="Entregada",E17="Pendiente de recuperar",E17="Retirada")),0,IF(NOT(OR(F17="Sí",F17="No",F17="Pendiente")),0,IF(AND(OR(E17="Entregada",E17="Pendiente de recuperar"),OR(COUNT(H17)&lt;&gt;1,I17="")),0,IF(COUNTA(H17)=0,1,IF(COUNT(H17)&lt;&gt;1,0,IF(OR(H17&lt;G17,H17&lt;&gt;INT(H17)),0,1))))))))))</x:f>
        <x:v>0</x:v>
      </x:c>
      <x:c r="N17" s="13" t="n">
        <x:f>IF(L17=0,0,IF(B17="",0,IF(COUNTIFS($B$13:$B$32,B17)=1,1,0)))</x:f>
        <x:v>0</x:v>
      </x:c>
      <x:c r="O17" s="13" t="n">
        <x:f>IF(L17=0,0,IF(AND(M17=1,N17=1),0,1))</x:f>
        <x:v>0</x:v>
      </x:c>
    </x:row>
    <x:row r="18" ht="26" customHeight="1">
      <x:c r="B18" s="9"/>
      <x:c r="C18" s="9"/>
      <x:c r="D18" s="9"/>
      <x:c r="E18" s="9"/>
      <x:c r="F18" s="9"/>
      <x:c r="G18" s="10"/>
      <x:c r="H18" s="10"/>
      <x:c r="I18" s="9"/>
      <x:c r="J18" s="12" t="str">
        <x:f>IF(L18=0,"",IF(O18=1,"Revisa registro",IF(AND(E18="Entregada",F18&lt;&gt;"Sí"),"Revisar autorización",IF(E18="Pendiente de recuperar","Recuperar",IF(AND(E18="Entregada",H18&lt;=$C$5),"Revisar entrega","")))))</x:f>
      </x:c>
      <x:c r="K18" s="12" t="str">
        <x:f>IF(L18=0,"",IF($E$5="Revisa fecha de corte","Revisa fecha de corte",IF(M18=0,"Revisa datos o fechas",IF(N18=0,"Revisa ID duplicado",""))))</x:f>
      </x:c>
      <x:c r="L18" s="13" t="n">
        <x:f>IF(COUNTA(B18:I18)=0,0,1)</x:f>
        <x:v>0</x:v>
      </x:c>
      <x:c r="M18" s="13" t="n">
        <x:f>IF(L18=0,0,IF($E$5="Revisa fecha de corte",0,IF(OR(B18="",C18="",D18="",COUNT(G18)&lt;&gt;1),0,IF(OR(G18&lt;1,G18&gt;$C$5,G18&lt;&gt;INT(G18)),0,IF(NOT(OR(E18="En custodia",E18="Entregada",E18="Pendiente de recuperar",E18="Retirada")),0,IF(NOT(OR(F18="Sí",F18="No",F18="Pendiente")),0,IF(AND(OR(E18="Entregada",E18="Pendiente de recuperar"),OR(COUNT(H18)&lt;&gt;1,I18="")),0,IF(COUNTA(H18)=0,1,IF(COUNT(H18)&lt;&gt;1,0,IF(OR(H18&lt;G18,H18&lt;&gt;INT(H18)),0,1))))))))))</x:f>
        <x:v>0</x:v>
      </x:c>
      <x:c r="N18" s="13" t="n">
        <x:f>IF(L18=0,0,IF(B18="",0,IF(COUNTIFS($B$13:$B$32,B18)=1,1,0)))</x:f>
        <x:v>0</x:v>
      </x:c>
      <x:c r="O18" s="13" t="n">
        <x:f>IF(L18=0,0,IF(AND(M18=1,N18=1),0,1))</x:f>
        <x:v>0</x:v>
      </x:c>
    </x:row>
    <x:row r="19" ht="26" customHeight="1">
      <x:c r="B19" s="9"/>
      <x:c r="C19" s="9"/>
      <x:c r="D19" s="9"/>
      <x:c r="E19" s="9"/>
      <x:c r="F19" s="9"/>
      <x:c r="G19" s="10"/>
      <x:c r="H19" s="10"/>
      <x:c r="I19" s="9"/>
      <x:c r="J19" s="12" t="str">
        <x:f>IF(L19=0,"",IF(O19=1,"Revisa registro",IF(AND(E19="Entregada",F19&lt;&gt;"Sí"),"Revisar autorización",IF(E19="Pendiente de recuperar","Recuperar",IF(AND(E19="Entregada",H19&lt;=$C$5),"Revisar entrega","")))))</x:f>
      </x:c>
      <x:c r="K19" s="12" t="str">
        <x:f>IF(L19=0,"",IF($E$5="Revisa fecha de corte","Revisa fecha de corte",IF(M19=0,"Revisa datos o fechas",IF(N19=0,"Revisa ID duplicado",""))))</x:f>
      </x:c>
      <x:c r="L19" s="13" t="n">
        <x:f>IF(COUNTA(B19:I19)=0,0,1)</x:f>
        <x:v>0</x:v>
      </x:c>
      <x:c r="M19" s="13" t="n">
        <x:f>IF(L19=0,0,IF($E$5="Revisa fecha de corte",0,IF(OR(B19="",C19="",D19="",COUNT(G19)&lt;&gt;1),0,IF(OR(G19&lt;1,G19&gt;$C$5,G19&lt;&gt;INT(G19)),0,IF(NOT(OR(E19="En custodia",E19="Entregada",E19="Pendiente de recuperar",E19="Retirada")),0,IF(NOT(OR(F19="Sí",F19="No",F19="Pendiente")),0,IF(AND(OR(E19="Entregada",E19="Pendiente de recuperar"),OR(COUNT(H19)&lt;&gt;1,I19="")),0,IF(COUNTA(H19)=0,1,IF(COUNT(H19)&lt;&gt;1,0,IF(OR(H19&lt;G19,H19&lt;&gt;INT(H19)),0,1))))))))))</x:f>
        <x:v>0</x:v>
      </x:c>
      <x:c r="N19" s="13" t="n">
        <x:f>IF(L19=0,0,IF(B19="",0,IF(COUNTIFS($B$13:$B$32,B19)=1,1,0)))</x:f>
        <x:v>0</x:v>
      </x:c>
      <x:c r="O19" s="13" t="n">
        <x:f>IF(L19=0,0,IF(AND(M19=1,N19=1),0,1))</x:f>
        <x:v>0</x:v>
      </x:c>
    </x:row>
    <x:row r="20" ht="26" customHeight="1">
      <x:c r="B20" s="9"/>
      <x:c r="C20" s="9"/>
      <x:c r="D20" s="9"/>
      <x:c r="E20" s="9"/>
      <x:c r="F20" s="9"/>
      <x:c r="G20" s="10"/>
      <x:c r="H20" s="10"/>
      <x:c r="I20" s="9"/>
      <x:c r="J20" s="12" t="str">
        <x:f>IF(L20=0,"",IF(O20=1,"Revisa registro",IF(AND(E20="Entregada",F20&lt;&gt;"Sí"),"Revisar autorización",IF(E20="Pendiente de recuperar","Recuperar",IF(AND(E20="Entregada",H20&lt;=$C$5),"Revisar entrega","")))))</x:f>
      </x:c>
      <x:c r="K20" s="12" t="str">
        <x:f>IF(L20=0,"",IF($E$5="Revisa fecha de corte","Revisa fecha de corte",IF(M20=0,"Revisa datos o fechas",IF(N20=0,"Revisa ID duplicado",""))))</x:f>
      </x:c>
      <x:c r="L20" s="13" t="n">
        <x:f>IF(COUNTA(B20:I20)=0,0,1)</x:f>
        <x:v>0</x:v>
      </x:c>
      <x:c r="M20" s="13" t="n">
        <x:f>IF(L20=0,0,IF($E$5="Revisa fecha de corte",0,IF(OR(B20="",C20="",D20="",COUNT(G20)&lt;&gt;1),0,IF(OR(G20&lt;1,G20&gt;$C$5,G20&lt;&gt;INT(G20)),0,IF(NOT(OR(E20="En custodia",E20="Entregada",E20="Pendiente de recuperar",E20="Retirada")),0,IF(NOT(OR(F20="Sí",F20="No",F20="Pendiente")),0,IF(AND(OR(E20="Entregada",E20="Pendiente de recuperar"),OR(COUNT(H20)&lt;&gt;1,I20="")),0,IF(COUNTA(H20)=0,1,IF(COUNT(H20)&lt;&gt;1,0,IF(OR(H20&lt;G20,H20&lt;&gt;INT(H20)),0,1))))))))))</x:f>
        <x:v>0</x:v>
      </x:c>
      <x:c r="N20" s="13" t="n">
        <x:f>IF(L20=0,0,IF(B20="",0,IF(COUNTIFS($B$13:$B$32,B20)=1,1,0)))</x:f>
        <x:v>0</x:v>
      </x:c>
      <x:c r="O20" s="13" t="n">
        <x:f>IF(L20=0,0,IF(AND(M20=1,N20=1),0,1))</x:f>
        <x:v>0</x:v>
      </x:c>
    </x:row>
    <x:row r="21" ht="26" customHeight="1">
      <x:c r="B21" s="9"/>
      <x:c r="C21" s="9"/>
      <x:c r="D21" s="9"/>
      <x:c r="E21" s="9"/>
      <x:c r="F21" s="9"/>
      <x:c r="G21" s="10"/>
      <x:c r="H21" s="10"/>
      <x:c r="I21" s="9"/>
      <x:c r="J21" s="12" t="str">
        <x:f>IF(L21=0,"",IF(O21=1,"Revisa registro",IF(AND(E21="Entregada",F21&lt;&gt;"Sí"),"Revisar autorización",IF(E21="Pendiente de recuperar","Recuperar",IF(AND(E21="Entregada",H21&lt;=$C$5),"Revisar entrega","")))))</x:f>
      </x:c>
      <x:c r="K21" s="12" t="str">
        <x:f>IF(L21=0,"",IF($E$5="Revisa fecha de corte","Revisa fecha de corte",IF(M21=0,"Revisa datos o fechas",IF(N21=0,"Revisa ID duplicado",""))))</x:f>
      </x:c>
      <x:c r="L21" s="13" t="n">
        <x:f>IF(COUNTA(B21:I21)=0,0,1)</x:f>
        <x:v>0</x:v>
      </x:c>
      <x:c r="M21" s="13" t="n">
        <x:f>IF(L21=0,0,IF($E$5="Revisa fecha de corte",0,IF(OR(B21="",C21="",D21="",COUNT(G21)&lt;&gt;1),0,IF(OR(G21&lt;1,G21&gt;$C$5,G21&lt;&gt;INT(G21)),0,IF(NOT(OR(E21="En custodia",E21="Entregada",E21="Pendiente de recuperar",E21="Retirada")),0,IF(NOT(OR(F21="Sí",F21="No",F21="Pendiente")),0,IF(AND(OR(E21="Entregada",E21="Pendiente de recuperar"),OR(COUNT(H21)&lt;&gt;1,I21="")),0,IF(COUNTA(H21)=0,1,IF(COUNT(H21)&lt;&gt;1,0,IF(OR(H21&lt;G21,H21&lt;&gt;INT(H21)),0,1))))))))))</x:f>
        <x:v>0</x:v>
      </x:c>
      <x:c r="N21" s="13" t="n">
        <x:f>IF(L21=0,0,IF(B21="",0,IF(COUNTIFS($B$13:$B$32,B21)=1,1,0)))</x:f>
        <x:v>0</x:v>
      </x:c>
      <x:c r="O21" s="13" t="n">
        <x:f>IF(L21=0,0,IF(AND(M21=1,N21=1),0,1))</x:f>
        <x:v>0</x:v>
      </x:c>
    </x:row>
    <x:row r="22" ht="26" customHeight="1">
      <x:c r="B22" s="9"/>
      <x:c r="C22" s="9"/>
      <x:c r="D22" s="9"/>
      <x:c r="E22" s="9"/>
      <x:c r="F22" s="9"/>
      <x:c r="G22" s="10"/>
      <x:c r="H22" s="10"/>
      <x:c r="I22" s="9"/>
      <x:c r="J22" s="12" t="str">
        <x:f>IF(L22=0,"",IF(O22=1,"Revisa registro",IF(AND(E22="Entregada",F22&lt;&gt;"Sí"),"Revisar autorización",IF(E22="Pendiente de recuperar","Recuperar",IF(AND(E22="Entregada",H22&lt;=$C$5),"Revisar entrega","")))))</x:f>
      </x:c>
      <x:c r="K22" s="12" t="str">
        <x:f>IF(L22=0,"",IF($E$5="Revisa fecha de corte","Revisa fecha de corte",IF(M22=0,"Revisa datos o fechas",IF(N22=0,"Revisa ID duplicado",""))))</x:f>
      </x:c>
      <x:c r="L22" s="13" t="n">
        <x:f>IF(COUNTA(B22:I22)=0,0,1)</x:f>
        <x:v>0</x:v>
      </x:c>
      <x:c r="M22" s="13" t="n">
        <x:f>IF(L22=0,0,IF($E$5="Revisa fecha de corte",0,IF(OR(B22="",C22="",D22="",COUNT(G22)&lt;&gt;1),0,IF(OR(G22&lt;1,G22&gt;$C$5,G22&lt;&gt;INT(G22)),0,IF(NOT(OR(E22="En custodia",E22="Entregada",E22="Pendiente de recuperar",E22="Retirada")),0,IF(NOT(OR(F22="Sí",F22="No",F22="Pendiente")),0,IF(AND(OR(E22="Entregada",E22="Pendiente de recuperar"),OR(COUNT(H22)&lt;&gt;1,I22="")),0,IF(COUNTA(H22)=0,1,IF(COUNT(H22)&lt;&gt;1,0,IF(OR(H22&lt;G22,H22&lt;&gt;INT(H22)),0,1))))))))))</x:f>
        <x:v>0</x:v>
      </x:c>
      <x:c r="N22" s="13" t="n">
        <x:f>IF(L22=0,0,IF(B22="",0,IF(COUNTIFS($B$13:$B$32,B22)=1,1,0)))</x:f>
        <x:v>0</x:v>
      </x:c>
      <x:c r="O22" s="13" t="n">
        <x:f>IF(L22=0,0,IF(AND(M22=1,N22=1),0,1))</x:f>
        <x:v>0</x:v>
      </x:c>
    </x:row>
    <x:row r="23" ht="26" customHeight="1">
      <x:c r="B23" s="9"/>
      <x:c r="C23" s="9"/>
      <x:c r="D23" s="9"/>
      <x:c r="E23" s="9"/>
      <x:c r="F23" s="9"/>
      <x:c r="G23" s="10"/>
      <x:c r="H23" s="10"/>
      <x:c r="I23" s="9"/>
      <x:c r="J23" s="12" t="str">
        <x:f>IF(L23=0,"",IF(O23=1,"Revisa registro",IF(AND(E23="Entregada",F23&lt;&gt;"Sí"),"Revisar autorización",IF(E23="Pendiente de recuperar","Recuperar",IF(AND(E23="Entregada",H23&lt;=$C$5),"Revisar entrega","")))))</x:f>
      </x:c>
      <x:c r="K23" s="12" t="str">
        <x:f>IF(L23=0,"",IF($E$5="Revisa fecha de corte","Revisa fecha de corte",IF(M23=0,"Revisa datos o fechas",IF(N23=0,"Revisa ID duplicado",""))))</x:f>
      </x:c>
      <x:c r="L23" s="13" t="n">
        <x:f>IF(COUNTA(B23:I23)=0,0,1)</x:f>
        <x:v>0</x:v>
      </x:c>
      <x:c r="M23" s="13" t="n">
        <x:f>IF(L23=0,0,IF($E$5="Revisa fecha de corte",0,IF(OR(B23="",C23="",D23="",COUNT(G23)&lt;&gt;1),0,IF(OR(G23&lt;1,G23&gt;$C$5,G23&lt;&gt;INT(G23)),0,IF(NOT(OR(E23="En custodia",E23="Entregada",E23="Pendiente de recuperar",E23="Retirada")),0,IF(NOT(OR(F23="Sí",F23="No",F23="Pendiente")),0,IF(AND(OR(E23="Entregada",E23="Pendiente de recuperar"),OR(COUNT(H23)&lt;&gt;1,I23="")),0,IF(COUNTA(H23)=0,1,IF(COUNT(H23)&lt;&gt;1,0,IF(OR(H23&lt;G23,H23&lt;&gt;INT(H23)),0,1))))))))))</x:f>
        <x:v>0</x:v>
      </x:c>
      <x:c r="N23" s="13" t="n">
        <x:f>IF(L23=0,0,IF(B23="",0,IF(COUNTIFS($B$13:$B$32,B23)=1,1,0)))</x:f>
        <x:v>0</x:v>
      </x:c>
      <x:c r="O23" s="13" t="n">
        <x:f>IF(L23=0,0,IF(AND(M23=1,N23=1),0,1))</x:f>
        <x:v>0</x:v>
      </x:c>
    </x:row>
    <x:row r="24" ht="26" customHeight="1">
      <x:c r="B24" s="9"/>
      <x:c r="C24" s="9"/>
      <x:c r="D24" s="9"/>
      <x:c r="E24" s="9"/>
      <x:c r="F24" s="9"/>
      <x:c r="G24" s="10"/>
      <x:c r="H24" s="10"/>
      <x:c r="I24" s="9"/>
      <x:c r="J24" s="12" t="str">
        <x:f>IF(L24=0,"",IF(O24=1,"Revisa registro",IF(AND(E24="Entregada",F24&lt;&gt;"Sí"),"Revisar autorización",IF(E24="Pendiente de recuperar","Recuperar",IF(AND(E24="Entregada",H24&lt;=$C$5),"Revisar entrega","")))))</x:f>
      </x:c>
      <x:c r="K24" s="12" t="str">
        <x:f>IF(L24=0,"",IF($E$5="Revisa fecha de corte","Revisa fecha de corte",IF(M24=0,"Revisa datos o fechas",IF(N24=0,"Revisa ID duplicado",""))))</x:f>
      </x:c>
      <x:c r="L24" s="13" t="n">
        <x:f>IF(COUNTA(B24:I24)=0,0,1)</x:f>
        <x:v>0</x:v>
      </x:c>
      <x:c r="M24" s="13" t="n">
        <x:f>IF(L24=0,0,IF($E$5="Revisa fecha de corte",0,IF(OR(B24="",C24="",D24="",COUNT(G24)&lt;&gt;1),0,IF(OR(G24&lt;1,G24&gt;$C$5,G24&lt;&gt;INT(G24)),0,IF(NOT(OR(E24="En custodia",E24="Entregada",E24="Pendiente de recuperar",E24="Retirada")),0,IF(NOT(OR(F24="Sí",F24="No",F24="Pendiente")),0,IF(AND(OR(E24="Entregada",E24="Pendiente de recuperar"),OR(COUNT(H24)&lt;&gt;1,I24="")),0,IF(COUNTA(H24)=0,1,IF(COUNT(H24)&lt;&gt;1,0,IF(OR(H24&lt;G24,H24&lt;&gt;INT(H24)),0,1))))))))))</x:f>
        <x:v>0</x:v>
      </x:c>
      <x:c r="N24" s="13" t="n">
        <x:f>IF(L24=0,0,IF(B24="",0,IF(COUNTIFS($B$13:$B$32,B24)=1,1,0)))</x:f>
        <x:v>0</x:v>
      </x:c>
      <x:c r="O24" s="13" t="n">
        <x:f>IF(L24=0,0,IF(AND(M24=1,N24=1),0,1))</x:f>
        <x:v>0</x:v>
      </x:c>
    </x:row>
    <x:row r="25" ht="26" customHeight="1">
      <x:c r="B25" s="9"/>
      <x:c r="C25" s="9"/>
      <x:c r="D25" s="9"/>
      <x:c r="E25" s="9"/>
      <x:c r="F25" s="9"/>
      <x:c r="G25" s="10"/>
      <x:c r="H25" s="10"/>
      <x:c r="I25" s="9"/>
      <x:c r="J25" s="12" t="str">
        <x:f>IF(L25=0,"",IF(O25=1,"Revisa registro",IF(AND(E25="Entregada",F25&lt;&gt;"Sí"),"Revisar autorización",IF(E25="Pendiente de recuperar","Recuperar",IF(AND(E25="Entregada",H25&lt;=$C$5),"Revisar entrega","")))))</x:f>
      </x:c>
      <x:c r="K25" s="12" t="str">
        <x:f>IF(L25=0,"",IF($E$5="Revisa fecha de corte","Revisa fecha de corte",IF(M25=0,"Revisa datos o fechas",IF(N25=0,"Revisa ID duplicado",""))))</x:f>
      </x:c>
      <x:c r="L25" s="13" t="n">
        <x:f>IF(COUNTA(B25:I25)=0,0,1)</x:f>
        <x:v>0</x:v>
      </x:c>
      <x:c r="M25" s="13" t="n">
        <x:f>IF(L25=0,0,IF($E$5="Revisa fecha de corte",0,IF(OR(B25="",C25="",D25="",COUNT(G25)&lt;&gt;1),0,IF(OR(G25&lt;1,G25&gt;$C$5,G25&lt;&gt;INT(G25)),0,IF(NOT(OR(E25="En custodia",E25="Entregada",E25="Pendiente de recuperar",E25="Retirada")),0,IF(NOT(OR(F25="Sí",F25="No",F25="Pendiente")),0,IF(AND(OR(E25="Entregada",E25="Pendiente de recuperar"),OR(COUNT(H25)&lt;&gt;1,I25="")),0,IF(COUNTA(H25)=0,1,IF(COUNT(H25)&lt;&gt;1,0,IF(OR(H25&lt;G25,H25&lt;&gt;INT(H25)),0,1))))))))))</x:f>
        <x:v>0</x:v>
      </x:c>
      <x:c r="N25" s="13" t="n">
        <x:f>IF(L25=0,0,IF(B25="",0,IF(COUNTIFS($B$13:$B$32,B25)=1,1,0)))</x:f>
        <x:v>0</x:v>
      </x:c>
      <x:c r="O25" s="13" t="n">
        <x:f>IF(L25=0,0,IF(AND(M25=1,N25=1),0,1))</x:f>
        <x:v>0</x:v>
      </x:c>
    </x:row>
    <x:row r="26" ht="26" customHeight="1">
      <x:c r="B26" s="9"/>
      <x:c r="C26" s="9"/>
      <x:c r="D26" s="9"/>
      <x:c r="E26" s="9"/>
      <x:c r="F26" s="9"/>
      <x:c r="G26" s="10"/>
      <x:c r="H26" s="10"/>
      <x:c r="I26" s="9"/>
      <x:c r="J26" s="12" t="str">
        <x:f>IF(L26=0,"",IF(O26=1,"Revisa registro",IF(AND(E26="Entregada",F26&lt;&gt;"Sí"),"Revisar autorización",IF(E26="Pendiente de recuperar","Recuperar",IF(AND(E26="Entregada",H26&lt;=$C$5),"Revisar entrega","")))))</x:f>
      </x:c>
      <x:c r="K26" s="12" t="str">
        <x:f>IF(L26=0,"",IF($E$5="Revisa fecha de corte","Revisa fecha de corte",IF(M26=0,"Revisa datos o fechas",IF(N26=0,"Revisa ID duplicado",""))))</x:f>
      </x:c>
      <x:c r="L26" s="13" t="n">
        <x:f>IF(COUNTA(B26:I26)=0,0,1)</x:f>
        <x:v>0</x:v>
      </x:c>
      <x:c r="M26" s="13" t="n">
        <x:f>IF(L26=0,0,IF($E$5="Revisa fecha de corte",0,IF(OR(B26="",C26="",D26="",COUNT(G26)&lt;&gt;1),0,IF(OR(G26&lt;1,G26&gt;$C$5,G26&lt;&gt;INT(G26)),0,IF(NOT(OR(E26="En custodia",E26="Entregada",E26="Pendiente de recuperar",E26="Retirada")),0,IF(NOT(OR(F26="Sí",F26="No",F26="Pendiente")),0,IF(AND(OR(E26="Entregada",E26="Pendiente de recuperar"),OR(COUNT(H26)&lt;&gt;1,I26="")),0,IF(COUNTA(H26)=0,1,IF(COUNT(H26)&lt;&gt;1,0,IF(OR(H26&lt;G26,H26&lt;&gt;INT(H26)),0,1))))))))))</x:f>
        <x:v>0</x:v>
      </x:c>
      <x:c r="N26" s="13" t="n">
        <x:f>IF(L26=0,0,IF(B26="",0,IF(COUNTIFS($B$13:$B$32,B26)=1,1,0)))</x:f>
        <x:v>0</x:v>
      </x:c>
      <x:c r="O26" s="13" t="n">
        <x:f>IF(L26=0,0,IF(AND(M26=1,N26=1),0,1))</x:f>
        <x:v>0</x:v>
      </x:c>
    </x:row>
    <x:row r="27" ht="26" customHeight="1">
      <x:c r="B27" s="9"/>
      <x:c r="C27" s="9"/>
      <x:c r="D27" s="9"/>
      <x:c r="E27" s="9"/>
      <x:c r="F27" s="9"/>
      <x:c r="G27" s="10"/>
      <x:c r="H27" s="10"/>
      <x:c r="I27" s="9"/>
      <x:c r="J27" s="12" t="str">
        <x:f>IF(L27=0,"",IF(O27=1,"Revisa registro",IF(AND(E27="Entregada",F27&lt;&gt;"Sí"),"Revisar autorización",IF(E27="Pendiente de recuperar","Recuperar",IF(AND(E27="Entregada",H27&lt;=$C$5),"Revisar entrega","")))))</x:f>
      </x:c>
      <x:c r="K27" s="12" t="str">
        <x:f>IF(L27=0,"",IF($E$5="Revisa fecha de corte","Revisa fecha de corte",IF(M27=0,"Revisa datos o fechas",IF(N27=0,"Revisa ID duplicado",""))))</x:f>
      </x:c>
      <x:c r="L27" s="13" t="n">
        <x:f>IF(COUNTA(B27:I27)=0,0,1)</x:f>
        <x:v>0</x:v>
      </x:c>
      <x:c r="M27" s="13" t="n">
        <x:f>IF(L27=0,0,IF($E$5="Revisa fecha de corte",0,IF(OR(B27="",C27="",D27="",COUNT(G27)&lt;&gt;1),0,IF(OR(G27&lt;1,G27&gt;$C$5,G27&lt;&gt;INT(G27)),0,IF(NOT(OR(E27="En custodia",E27="Entregada",E27="Pendiente de recuperar",E27="Retirada")),0,IF(NOT(OR(F27="Sí",F27="No",F27="Pendiente")),0,IF(AND(OR(E27="Entregada",E27="Pendiente de recuperar"),OR(COUNT(H27)&lt;&gt;1,I27="")),0,IF(COUNTA(H27)=0,1,IF(COUNT(H27)&lt;&gt;1,0,IF(OR(H27&lt;G27,H27&lt;&gt;INT(H27)),0,1))))))))))</x:f>
        <x:v>0</x:v>
      </x:c>
      <x:c r="N27" s="13" t="n">
        <x:f>IF(L27=0,0,IF(B27="",0,IF(COUNTIFS($B$13:$B$32,B27)=1,1,0)))</x:f>
        <x:v>0</x:v>
      </x:c>
      <x:c r="O27" s="13" t="n">
        <x:f>IF(L27=0,0,IF(AND(M27=1,N27=1),0,1))</x:f>
        <x:v>0</x:v>
      </x:c>
    </x:row>
    <x:row r="28" ht="26" customHeight="1">
      <x:c r="B28" s="9"/>
      <x:c r="C28" s="9"/>
      <x:c r="D28" s="9"/>
      <x:c r="E28" s="9"/>
      <x:c r="F28" s="9"/>
      <x:c r="G28" s="10"/>
      <x:c r="H28" s="10"/>
      <x:c r="I28" s="9"/>
      <x:c r="J28" s="12" t="str">
        <x:f>IF(L28=0,"",IF(O28=1,"Revisa registro",IF(AND(E28="Entregada",F28&lt;&gt;"Sí"),"Revisar autorización",IF(E28="Pendiente de recuperar","Recuperar",IF(AND(E28="Entregada",H28&lt;=$C$5),"Revisar entrega","")))))</x:f>
      </x:c>
      <x:c r="K28" s="12" t="str">
        <x:f>IF(L28=0,"",IF($E$5="Revisa fecha de corte","Revisa fecha de corte",IF(M28=0,"Revisa datos o fechas",IF(N28=0,"Revisa ID duplicado",""))))</x:f>
      </x:c>
      <x:c r="L28" s="13" t="n">
        <x:f>IF(COUNTA(B28:I28)=0,0,1)</x:f>
        <x:v>0</x:v>
      </x:c>
      <x:c r="M28" s="13" t="n">
        <x:f>IF(L28=0,0,IF($E$5="Revisa fecha de corte",0,IF(OR(B28="",C28="",D28="",COUNT(G28)&lt;&gt;1),0,IF(OR(G28&lt;1,G28&gt;$C$5,G28&lt;&gt;INT(G28)),0,IF(NOT(OR(E28="En custodia",E28="Entregada",E28="Pendiente de recuperar",E28="Retirada")),0,IF(NOT(OR(F28="Sí",F28="No",F28="Pendiente")),0,IF(AND(OR(E28="Entregada",E28="Pendiente de recuperar"),OR(COUNT(H28)&lt;&gt;1,I28="")),0,IF(COUNTA(H28)=0,1,IF(COUNT(H28)&lt;&gt;1,0,IF(OR(H28&lt;G28,H28&lt;&gt;INT(H28)),0,1))))))))))</x:f>
        <x:v>0</x:v>
      </x:c>
      <x:c r="N28" s="13" t="n">
        <x:f>IF(L28=0,0,IF(B28="",0,IF(COUNTIFS($B$13:$B$32,B28)=1,1,0)))</x:f>
        <x:v>0</x:v>
      </x:c>
      <x:c r="O28" s="13" t="n">
        <x:f>IF(L28=0,0,IF(AND(M28=1,N28=1),0,1))</x:f>
        <x:v>0</x:v>
      </x:c>
    </x:row>
    <x:row r="29" ht="26" customHeight="1">
      <x:c r="B29" s="9"/>
      <x:c r="C29" s="9"/>
      <x:c r="D29" s="9"/>
      <x:c r="E29" s="9"/>
      <x:c r="F29" s="9"/>
      <x:c r="G29" s="10"/>
      <x:c r="H29" s="10"/>
      <x:c r="I29" s="9"/>
      <x:c r="J29" s="12" t="str">
        <x:f>IF(L29=0,"",IF(O29=1,"Revisa registro",IF(AND(E29="Entregada",F29&lt;&gt;"Sí"),"Revisar autorización",IF(E29="Pendiente de recuperar","Recuperar",IF(AND(E29="Entregada",H29&lt;=$C$5),"Revisar entrega","")))))</x:f>
      </x:c>
      <x:c r="K29" s="12" t="str">
        <x:f>IF(L29=0,"",IF($E$5="Revisa fecha de corte","Revisa fecha de corte",IF(M29=0,"Revisa datos o fechas",IF(N29=0,"Revisa ID duplicado",""))))</x:f>
      </x:c>
      <x:c r="L29" s="13" t="n">
        <x:f>IF(COUNTA(B29:I29)=0,0,1)</x:f>
        <x:v>0</x:v>
      </x:c>
      <x:c r="M29" s="13" t="n">
        <x:f>IF(L29=0,0,IF($E$5="Revisa fecha de corte",0,IF(OR(B29="",C29="",D29="",COUNT(G29)&lt;&gt;1),0,IF(OR(G29&lt;1,G29&gt;$C$5,G29&lt;&gt;INT(G29)),0,IF(NOT(OR(E29="En custodia",E29="Entregada",E29="Pendiente de recuperar",E29="Retirada")),0,IF(NOT(OR(F29="Sí",F29="No",F29="Pendiente")),0,IF(AND(OR(E29="Entregada",E29="Pendiente de recuperar"),OR(COUNT(H29)&lt;&gt;1,I29="")),0,IF(COUNTA(H29)=0,1,IF(COUNT(H29)&lt;&gt;1,0,IF(OR(H29&lt;G29,H29&lt;&gt;INT(H29)),0,1))))))))))</x:f>
        <x:v>0</x:v>
      </x:c>
      <x:c r="N29" s="13" t="n">
        <x:f>IF(L29=0,0,IF(B29="",0,IF(COUNTIFS($B$13:$B$32,B29)=1,1,0)))</x:f>
        <x:v>0</x:v>
      </x:c>
      <x:c r="O29" s="13" t="n">
        <x:f>IF(L29=0,0,IF(AND(M29=1,N29=1),0,1))</x:f>
        <x:v>0</x:v>
      </x:c>
    </x:row>
    <x:row r="30" ht="26" customHeight="1">
      <x:c r="B30" s="9"/>
      <x:c r="C30" s="9"/>
      <x:c r="D30" s="9"/>
      <x:c r="E30" s="9"/>
      <x:c r="F30" s="9"/>
      <x:c r="G30" s="10"/>
      <x:c r="H30" s="10"/>
      <x:c r="I30" s="9"/>
      <x:c r="J30" s="12" t="str">
        <x:f>IF(L30=0,"",IF(O30=1,"Revisa registro",IF(AND(E30="Entregada",F30&lt;&gt;"Sí"),"Revisar autorización",IF(E30="Pendiente de recuperar","Recuperar",IF(AND(E30="Entregada",H30&lt;=$C$5),"Revisar entrega","")))))</x:f>
      </x:c>
      <x:c r="K30" s="12" t="str">
        <x:f>IF(L30=0,"",IF($E$5="Revisa fecha de corte","Revisa fecha de corte",IF(M30=0,"Revisa datos o fechas",IF(N30=0,"Revisa ID duplicado",""))))</x:f>
      </x:c>
      <x:c r="L30" s="13" t="n">
        <x:f>IF(COUNTA(B30:I30)=0,0,1)</x:f>
        <x:v>0</x:v>
      </x:c>
      <x:c r="M30" s="13" t="n">
        <x:f>IF(L30=0,0,IF($E$5="Revisa fecha de corte",0,IF(OR(B30="",C30="",D30="",COUNT(G30)&lt;&gt;1),0,IF(OR(G30&lt;1,G30&gt;$C$5,G30&lt;&gt;INT(G30)),0,IF(NOT(OR(E30="En custodia",E30="Entregada",E30="Pendiente de recuperar",E30="Retirada")),0,IF(NOT(OR(F30="Sí",F30="No",F30="Pendiente")),0,IF(AND(OR(E30="Entregada",E30="Pendiente de recuperar"),OR(COUNT(H30)&lt;&gt;1,I30="")),0,IF(COUNTA(H30)=0,1,IF(COUNT(H30)&lt;&gt;1,0,IF(OR(H30&lt;G30,H30&lt;&gt;INT(H30)),0,1))))))))))</x:f>
        <x:v>0</x:v>
      </x:c>
      <x:c r="N30" s="13" t="n">
        <x:f>IF(L30=0,0,IF(B30="",0,IF(COUNTIFS($B$13:$B$32,B30)=1,1,0)))</x:f>
        <x:v>0</x:v>
      </x:c>
      <x:c r="O30" s="13" t="n">
        <x:f>IF(L30=0,0,IF(AND(M30=1,N30=1),0,1))</x:f>
        <x:v>0</x:v>
      </x:c>
    </x:row>
    <x:row r="31" ht="26" customHeight="1">
      <x:c r="B31" s="9"/>
      <x:c r="C31" s="9"/>
      <x:c r="D31" s="9"/>
      <x:c r="E31" s="9"/>
      <x:c r="F31" s="9"/>
      <x:c r="G31" s="10"/>
      <x:c r="H31" s="10"/>
      <x:c r="I31" s="9"/>
      <x:c r="J31" s="12" t="str">
        <x:f>IF(L31=0,"",IF(O31=1,"Revisa registro",IF(AND(E31="Entregada",F31&lt;&gt;"Sí"),"Revisar autorización",IF(E31="Pendiente de recuperar","Recuperar",IF(AND(E31="Entregada",H31&lt;=$C$5),"Revisar entrega","")))))</x:f>
      </x:c>
      <x:c r="K31" s="12" t="str">
        <x:f>IF(L31=0,"",IF($E$5="Revisa fecha de corte","Revisa fecha de corte",IF(M31=0,"Revisa datos o fechas",IF(N31=0,"Revisa ID duplicado",""))))</x:f>
      </x:c>
      <x:c r="L31" s="13" t="n">
        <x:f>IF(COUNTA(B31:I31)=0,0,1)</x:f>
        <x:v>0</x:v>
      </x:c>
      <x:c r="M31" s="13" t="n">
        <x:f>IF(L31=0,0,IF($E$5="Revisa fecha de corte",0,IF(OR(B31="",C31="",D31="",COUNT(G31)&lt;&gt;1),0,IF(OR(G31&lt;1,G31&gt;$C$5,G31&lt;&gt;INT(G31)),0,IF(NOT(OR(E31="En custodia",E31="Entregada",E31="Pendiente de recuperar",E31="Retirada")),0,IF(NOT(OR(F31="Sí",F31="No",F31="Pendiente")),0,IF(AND(OR(E31="Entregada",E31="Pendiente de recuperar"),OR(COUNT(H31)&lt;&gt;1,I31="")),0,IF(COUNTA(H31)=0,1,IF(COUNT(H31)&lt;&gt;1,0,IF(OR(H31&lt;G31,H31&lt;&gt;INT(H31)),0,1))))))))))</x:f>
        <x:v>0</x:v>
      </x:c>
      <x:c r="N31" s="13" t="n">
        <x:f>IF(L31=0,0,IF(B31="",0,IF(COUNTIFS($B$13:$B$32,B31)=1,1,0)))</x:f>
        <x:v>0</x:v>
      </x:c>
      <x:c r="O31" s="13" t="n">
        <x:f>IF(L31=0,0,IF(AND(M31=1,N31=1),0,1))</x:f>
        <x:v>0</x:v>
      </x:c>
    </x:row>
    <x:row r="32" ht="26" customHeight="1">
      <x:c r="B32" s="9"/>
      <x:c r="C32" s="9"/>
      <x:c r="D32" s="9"/>
      <x:c r="E32" s="9"/>
      <x:c r="F32" s="9"/>
      <x:c r="G32" s="10"/>
      <x:c r="H32" s="10"/>
      <x:c r="I32" s="9"/>
      <x:c r="J32" s="12" t="str">
        <x:f>IF(L32=0,"",IF(O32=1,"Revisa registro",IF(AND(E32="Entregada",F32&lt;&gt;"Sí"),"Revisar autorización",IF(E32="Pendiente de recuperar","Recuperar",IF(AND(E32="Entregada",H32&lt;=$C$5),"Revisar entrega","")))))</x:f>
      </x:c>
      <x:c r="K32" s="12" t="str">
        <x:f>IF(L32=0,"",IF($E$5="Revisa fecha de corte","Revisa fecha de corte",IF(M32=0,"Revisa datos o fechas",IF(N32=0,"Revisa ID duplicado",""))))</x:f>
      </x:c>
      <x:c r="L32" s="13" t="n">
        <x:f>IF(COUNTA(B32:I32)=0,0,1)</x:f>
        <x:v>0</x:v>
      </x:c>
      <x:c r="M32" s="13" t="n">
        <x:f>IF(L32=0,0,IF($E$5="Revisa fecha de corte",0,IF(OR(B32="",C32="",D32="",COUNT(G32)&lt;&gt;1),0,IF(OR(G32&lt;1,G32&gt;$C$5,G32&lt;&gt;INT(G32)),0,IF(NOT(OR(E32="En custodia",E32="Entregada",E32="Pendiente de recuperar",E32="Retirada")),0,IF(NOT(OR(F32="Sí",F32="No",F32="Pendiente")),0,IF(AND(OR(E32="Entregada",E32="Pendiente de recuperar"),OR(COUNT(H32)&lt;&gt;1,I32="")),0,IF(COUNTA(H32)=0,1,IF(COUNT(H32)&lt;&gt;1,0,IF(OR(H32&lt;G32,H32&lt;&gt;INT(H32)),0,1))))))))))</x:f>
        <x:v>0</x:v>
      </x:c>
      <x:c r="N32" s="13" t="n">
        <x:f>IF(L32=0,0,IF(B32="",0,IF(COUNTIFS($B$13:$B$32,B32)=1,1,0)))</x:f>
        <x:v>0</x:v>
      </x:c>
      <x:c r="O32" s="13" t="n">
        <x:f>IF(L32=0,0,IF(AND(M32=1,N32=1),0,1))</x:f>
        <x:v>0</x:v>
      </x:c>
    </x:row>
    <x:row r="33" ht="26" customHeight="1"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</x:row>
    <x:row r="34" ht="26" customHeight="1">
      <x:c r="B34" s="7" t="str">
        <x:v>Límite: 20 copias. Actualiza el estado después de comprobarlo. Las alertas no ejecutan una entrega ni revocan acceso físico.</x:v>
      </x:c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</x:row>
    <x:row r="35" ht="26" customHeight="1">
      <x:c r="B35" s="7" t="str">
        <x:v>Usa zonas generales y alias. No anotes PIN, alarmas, direcciones ni ubicaciones exactas.</x:v>
      </x:c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</x:row>
    <x:row r="36" ht="26" customHeight="1">
      <x:c r="B36" s="7" t="str">
        <x:v>Retirada describe el estado de esa copia. Revisa por separado los permisos y las medidas físicas que correspondan.</x:v>
      </x:c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</x:row>
    <x:row r="37" ht="26" customHeight="1"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</x:row>
    <x:row r="38" ht="26" customHeight="1">
      <x:c r="B38" s="3" t="str">
        <x:v>Orientación sobre minimización de datos. Fuente: AEPD.</x:v>
      </x:c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</x:row>
    <x:row r="39" ht="26" customHeight="1">
      <x:c r="B39" s="3" t="str">
        <x:v>https://www.aepd.es/derechos-y-deberes/cumple-tus-deberes/medidas-de-cumplimiento/proteccion-de-datos-por-defecto</x:v>
      </x:c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</x:row>
    <x:row r="40" ht="26" customHeight="1"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</x:row>
  </x:sheetData>
  <x:conditionalFormatting sqref="E5:E5">
    <x:cfRule type="containsText" dxfId="22" priority="1" operator="containsText" text="Revisa"/>
    <x:cfRule type="containsText" dxfId="23" priority="2" operator="containsText" text="Vencido"/>
    <x:cfRule type="containsText" dxfId="24" priority="3" operator="containsText" text="Recuperar"/>
  </x:conditionalFormatting>
  <x:conditionalFormatting sqref="C7:C7">
    <x:cfRule type="containsText" dxfId="25" priority="4" operator="containsText" text="Revisa"/>
    <x:cfRule type="containsText" dxfId="26" priority="5" operator="containsText" text="Vencido"/>
    <x:cfRule type="containsText" dxfId="27" priority="6" operator="containsText" text="Recuperar"/>
  </x:conditionalFormatting>
  <x:conditionalFormatting sqref="F7:F7">
    <x:cfRule type="containsText" dxfId="28" priority="7" operator="containsText" text="Revisa"/>
    <x:cfRule type="containsText" dxfId="29" priority="8" operator="containsText" text="Vencido"/>
    <x:cfRule type="containsText" dxfId="30" priority="9" operator="containsText" text="Recuperar"/>
  </x:conditionalFormatting>
  <x:conditionalFormatting sqref="I7:I7">
    <x:cfRule type="containsText" dxfId="31" priority="10" operator="containsText" text="Revisa"/>
    <x:cfRule type="containsText" dxfId="32" priority="11" operator="containsText" text="Vencido"/>
    <x:cfRule type="containsText" dxfId="33" priority="12" operator="containsText" text="Recuperar"/>
  </x:conditionalFormatting>
  <x:conditionalFormatting sqref="F8:F8">
    <x:cfRule type="containsText" dxfId="34" priority="13" operator="containsText" text="Revisa"/>
    <x:cfRule type="containsText" dxfId="35" priority="14" operator="containsText" text="Vencido"/>
    <x:cfRule type="containsText" dxfId="36" priority="15" operator="containsText" text="Recuperar"/>
  </x:conditionalFormatting>
  <x:conditionalFormatting sqref="J13:K32">
    <x:cfRule type="containsText" dxfId="37" priority="16" operator="containsText" text="Revisa"/>
    <x:cfRule type="containsText" dxfId="38" priority="17" operator="containsText" text="Vencido"/>
    <x:cfRule type="containsText" dxfId="39" priority="18" operator="containsText" text="Recuperar"/>
  </x:conditionalFormatting>
  <x:dataValidations count="2">
    <x:dataValidation type="list" sqref="E13:E32">
      <x:formula1>"En custodia,Entregada,Pendiente de recuperar,Retirada"</x:formula1>
    </x:dataValidation>
    <x:dataValidation type="list" sqref="F13:F32">
      <x:formula1>"Sí,No,Pendiente"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82C29"/>
  </x:sheetPr>
  <x:sheetViews>
    <x:sheetView showGridLines="0" workbookViewId="0">
      <x:pane xSplit="3" ySplit="12" topLeftCell="D13" activePane="bottomRight" state="frozen"/>
    </x:sheetView>
  </x:sheetViews>
  <x:sheetFormatPr defaultRowHeight="15"/>
  <x:cols>
    <x:col min="1" max="1" width="3" hidden="0" customWidth="1"/>
    <x:col min="2" max="2" width="15" hidden="0" customWidth="1"/>
    <x:col min="3" max="3" width="22" hidden="0" customWidth="1"/>
    <x:col min="4" max="4" width="16" hidden="0" customWidth="1"/>
    <x:col min="5" max="5" width="16" hidden="0" customWidth="1"/>
    <x:col min="6" max="6" width="22" hidden="0" customWidth="1"/>
    <x:col min="7" max="7" width="16" hidden="0" customWidth="1"/>
    <x:col min="8" max="8" width="16" hidden="0" customWidth="1"/>
    <x:col min="9" max="9" width="22" hidden="0" customWidth="1"/>
    <x:col min="10" max="10" width="20" hidden="0" customWidth="1"/>
    <x:col min="11" max="11" width="32" hidden="0" customWidth="1"/>
    <x:col min="12" max="12" width="23" hidden="0" customWidth="1"/>
    <x:col min="13" max="13" width="24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6" customHeight="1"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 ht="26" customHeight="1">
      <x:c r="B2" s="5" t="str">
        <x:v>Control de devoluciones</x:v>
      </x:c>
      <x:c r="C2" s="6"/>
      <x:c r="D2" s="6"/>
      <x:c r="E2" s="6"/>
      <x:c r="F2" s="6"/>
      <x:c r="G2" s="6"/>
      <x:c r="H2" s="6"/>
      <x:c r="I2" s="6"/>
      <x:c r="J2" s="6"/>
      <x:c r="K2" s="6"/>
      <x:c r="L2" s="3"/>
      <x:c r="M2" s="3"/>
      <x:c r="N2" s="3"/>
      <x:c r="O2" s="3"/>
      <x:c r="P2" s="3"/>
      <x:c r="Q2" s="3"/>
      <x:c r="R2" s="3"/>
    </x:row>
    <x:row r="3" ht="26" customHeight="1">
      <x:c r="B3" s="7" t="str">
        <x:v>Ejemplo ficticio. Un expediente por SKU. Separa recepción, revisión y solución. El cierre es solo operativo.</x:v>
      </x:c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 ht="26" customHeight="1"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 ht="26" customHeight="1">
      <x:c r="B5" s="3" t="str">
        <x:v>Expedientes</x:v>
      </x:c>
      <x:c r="C5" s="13" t="n">
        <x:f>IF(SUM($R$13:$R$32)&gt;0,"Revisa expedientes",SUM(O13:O32))</x:f>
        <x:v>3</x:v>
      </x:c>
      <x:c r="D5" s="3"/>
      <x:c r="E5" s="3" t="str">
        <x:v>Abiertos</x:v>
      </x:c>
      <x:c r="F5" s="13" t="n">
        <x:f>IF(SUM($R$13:$R$32)&gt;0,"Revisa expedientes",COUNTIFS(M13:M32,"Abierto"))</x:f>
        <x:v>2</x:v>
      </x:c>
      <x:c r="G5" s="3"/>
      <x:c r="H5" s="3" t="str">
        <x:v>Cerrados</x:v>
      </x:c>
      <x:c r="I5" s="13" t="n">
        <x:f>IF(SUM($R$13:$R$32)&gt;0,"Revisa expedientes",COUNTIFS(M13:M32,"Cerrado operativo"))</x:f>
        <x:v>1</x:v>
      </x:c>
      <x:c r="J5" s="3"/>
      <x:c r="K5" s="3"/>
      <x:c r="L5" s="3"/>
      <x:c r="M5" s="3"/>
      <x:c r="N5" s="3"/>
      <x:c r="O5" s="3"/>
      <x:c r="P5" s="3"/>
      <x:c r="Q5" s="3"/>
      <x:c r="R5" s="3"/>
    </x:row>
    <x:row r="6" ht="26" customHeight="1"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 ht="26" customHeight="1">
      <x:c r="B7" s="3" t="str">
        <x:v>Uds. esperadas</x:v>
      </x:c>
      <x:c r="C7" s="13" t="n">
        <x:f>IF(SUM($R$13:$R$32)&gt;0,"Revisa expedientes",SUM(D13:D32))</x:f>
        <x:v>7</x:v>
      </x:c>
      <x:c r="D7" s="3"/>
      <x:c r="E7" s="3" t="str">
        <x:v>Uds. recibidas</x:v>
      </x:c>
      <x:c r="F7" s="13" t="n">
        <x:f>IF(SUM($R$13:$R$32)&gt;0,"Revisa expedientes",SUM(E13:E32))</x:f>
        <x:v>6</x:v>
      </x:c>
      <x:c r="G7" s="3"/>
      <x:c r="H7" s="3" t="str">
        <x:v>Uds. reponer</x:v>
      </x:c>
      <x:c r="I7" s="13" t="n">
        <x:f>IF(SUM($R$13:$R$32)&gt;0,"Revisa expedientes",SUM(F13:F32))</x:f>
        <x:v>4</x:v>
      </x:c>
      <x:c r="J7" s="3"/>
      <x:c r="K7" s="3"/>
      <x:c r="L7" s="3"/>
      <x:c r="M7" s="3"/>
      <x:c r="N7" s="3"/>
      <x:c r="O7" s="3"/>
      <x:c r="P7" s="3"/>
      <x:c r="Q7" s="3"/>
      <x:c r="R7" s="3"/>
    </x:row>
    <x:row r="8" ht="26" customHeight="1">
      <x:c r="B8" s="3" t="str">
        <x:v>Uds. por revisar</x:v>
      </x:c>
      <x:c r="C8" s="13" t="n">
        <x:f>IF(SUM($R$13:$R$32)&gt;0,"Revisa expedientes",SUM(G13:G32))</x:f>
        <x:v>1</x:v>
      </x:c>
      <x:c r="D8" s="3"/>
      <x:c r="E8" s="3" t="str">
        <x:v>No reponer</x:v>
      </x:c>
      <x:c r="F8" s="13" t="n">
        <x:f>IF(SUM($R$13:$R$32)&gt;0,"Revisa expedientes",SUM(H13:H32))</x:f>
        <x:v>1</x:v>
      </x:c>
      <x:c r="G8" s="3"/>
      <x:c r="H8" s="3" t="str">
        <x:v>Uds. por recibir</x:v>
      </x:c>
      <x:c r="I8" s="13" t="n">
        <x:f>IF(SUM($R$13:$R$32)&gt;0,"Revisa expedientes",SUM(L13:L32))</x:f>
        <x:v>1</x:v>
      </x:c>
      <x:c r="J8" s="3"/>
      <x:c r="K8" s="3"/>
      <x:c r="L8" s="3"/>
      <x:c r="M8" s="3"/>
      <x:c r="N8" s="3"/>
      <x:c r="O8" s="3"/>
      <x:c r="P8" s="3"/>
      <x:c r="Q8" s="3"/>
      <x:c r="R8" s="3"/>
    </x:row>
    <x:row r="9" ht="26" customHeight="1"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</x:row>
    <x:row r="10" ht="26" customHeight="1">
      <x:c r="B10" s="7" t="str">
        <x:v>20 expedientes, filas 13 a 32. Destinos = recibidas. Solo se cierra sin unidades ni revisión pendientes y con solución ejecutada.</x:v>
      </x:c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</x:row>
    <x:row r="11" ht="26" customHeight="1"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</x:row>
    <x:row r="12" ht="56" customHeight="1">
      <x:c r="B12" s="17" t="str">
        <x:v>ID expediente</x:v>
      </x:c>
      <x:c r="C12" s="17" t="str">
        <x:v>SKU</x:v>
      </x:c>
      <x:c r="D12" s="17" t="str">
        <x:v>Uds. esperadas</x:v>
      </x:c>
      <x:c r="E12" s="17" t="str">
        <x:v>Uds. recibidas</x:v>
      </x:c>
      <x:c r="F12" s="17" t="str">
        <x:v>Autorizadas reponer</x:v>
      </x:c>
      <x:c r="G12" s="17" t="str">
        <x:v>Pendientes revisar</x:v>
      </x:c>
      <x:c r="H12" s="17" t="str">
        <x:v>No reponer</x:v>
      </x:c>
      <x:c r="I12" s="17" t="str">
        <x:v>Decisión</x:v>
      </x:c>
      <x:c r="J12" s="17" t="str">
        <x:v>Solución ejecutada</x:v>
      </x:c>
      <x:c r="K12" s="17" t="str">
        <x:v>Siguiente acción</x:v>
      </x:c>
      <x:c r="L12" s="17" t="str">
        <x:v>Pendientes recibir</x:v>
      </x:c>
      <x:c r="M12" s="17" t="str">
        <x:v>Estado operativo</x:v>
      </x:c>
      <x:c r="N12" s="17" t="str">
        <x:v>Comprobación</x:v>
      </x:c>
      <x:c r="O12" s="17" t="str">
        <x:v>Registro (0/1)</x:v>
      </x:c>
      <x:c r="P12" s="17" t="str">
        <x:v>Cantidades válidas (0/1)</x:v>
      </x:c>
      <x:c r="Q12" s="17" t="str">
        <x:v>Campos válidos (0/1)</x:v>
      </x:c>
      <x:c r="R12" s="17" t="str">
        <x:v>Error (0/1)</x:v>
      </x:c>
    </x:row>
    <x:row r="13" ht="26" customHeight="1">
      <x:c r="B13" s="9" t="str">
        <x:v>DEV01</x:v>
      </x:c>
      <x:c r="C13" s="9" t="str">
        <x:v>SKU-A</x:v>
      </x:c>
      <x:c r="D13" s="18" t="n">
        <x:v>4</x:v>
      </x:c>
      <x:c r="E13" s="18" t="n">
        <x:v>3</x:v>
      </x:c>
      <x:c r="F13" s="18" t="n">
        <x:v>2</x:v>
      </x:c>
      <x:c r="G13" s="18" t="n">
        <x:v>1</x:v>
      </x:c>
      <x:c r="H13" s="18" t="n">
        <x:v>0</x:v>
      </x:c>
      <x:c r="I13" s="9" t="str">
        <x:v>Pendiente</x:v>
      </x:c>
      <x:c r="J13" s="9" t="str">
        <x:v>No</x:v>
      </x:c>
      <x:c r="K13" s="9" t="str">
        <x:v>Localizar 1 y revisar 1</x:v>
      </x:c>
      <x:c r="L13" s="12" t="n">
        <x:f>IF(O13=0,"",IF(R13=1,"Revisa expediente",D13-E13))</x:f>
        <x:v>1</x:v>
      </x:c>
      <x:c r="M13" s="12" t="str">
        <x:f>IF(O13=0,"",IF(R13=1,"Revisa expediente",IF(OR(L13&gt;0,G13&gt;0,I13="Pendiente",J13="No"),"Abierto","Cerrado operativo")))</x:f>
        <x:v>Abierto</x:v>
      </x:c>
      <x:c r="N13" s="12" t="str">
        <x:f>IF(O13=0,"",IF(P13=0,"Revisa cantidades",IF(Q13=0,"Revisa campos o decisión","")))</x:f>
      </x:c>
      <x:c r="O13" s="13" t="n">
        <x:f>IF(COUNTA(B13:K13)=0,0,1)</x:f>
        <x:v>1</x:v>
      </x:c>
      <x:c r="P13" s="13" t="n">
        <x:f>IF(O13=0,0,IF(COUNT(D13:H13)&lt;&gt;5,0,IF(OR(D13&lt;=0,MIN(E13:H13)&lt;0,E13&gt;D13,D13&lt;&gt;INT(D13),E13&lt;&gt;INT(E13),F13&lt;&gt;INT(F13),G13&lt;&gt;INT(G13),H13&lt;&gt;INT(H13),SUM(F13:H13)&lt;&gt;E13),0,1)))</x:f>
        <x:v>1</x:v>
      </x:c>
      <x:c r="Q13" s="13" t="n">
        <x:f>IF(O13=0,0,IF(P13=0,0,IF(OR(B13="",C13="",COUNTIFS($B$13:$B$32,B13)&gt;1),0,IF(NOT(OR(I13="Pendiente",I13="Reembolso",I13="Cambio",I13="Otra solución")),0,IF(NOT(OR(J13="Sí",J13="No")),0,IF(AND(I13="Pendiente",J13="Sí"),0,IF(AND(OR(D13&gt;E13,G13&gt;0,I13="Pendiente",J13="No"),K13=""),0,1)))))))</x:f>
        <x:v>1</x:v>
      </x:c>
      <x:c r="R13" s="13" t="n">
        <x:f>IF(O13=0,0,IF(AND(P13=1,Q13=1),0,1))</x:f>
        <x:v>0</x:v>
      </x:c>
    </x:row>
    <x:row r="14" ht="26" customHeight="1">
      <x:c r="B14" s="9" t="str">
        <x:v>DEV02</x:v>
      </x:c>
      <x:c r="C14" s="9" t="str">
        <x:v>SKU-B</x:v>
      </x:c>
      <x:c r="D14" s="18" t="n">
        <x:v>1</x:v>
      </x:c>
      <x:c r="E14" s="18" t="n">
        <x:v>1</x:v>
      </x:c>
      <x:c r="F14" s="18" t="n">
        <x:v>0</x:v>
      </x:c>
      <x:c r="G14" s="18" t="n">
        <x:v>0</x:v>
      </x:c>
      <x:c r="H14" s="18" t="n">
        <x:v>1</x:v>
      </x:c>
      <x:c r="I14" s="9" t="str">
        <x:v>Reembolso</x:v>
      </x:c>
      <x:c r="J14" s="9" t="str">
        <x:v>Sí</x:v>
      </x:c>
      <x:c r="K14" s="9"/>
      <x:c r="L14" s="12" t="n">
        <x:f>IF(O14=0,"",IF(R14=1,"Revisa expediente",D14-E14))</x:f>
        <x:v>0</x:v>
      </x:c>
      <x:c r="M14" s="12" t="str">
        <x:f>IF(O14=0,"",IF(R14=1,"Revisa expediente",IF(OR(L14&gt;0,G14&gt;0,I14="Pendiente",J14="No"),"Abierto","Cerrado operativo")))</x:f>
        <x:v>Cerrado operativo</x:v>
      </x:c>
      <x:c r="N14" s="12" t="str">
        <x:f>IF(O14=0,"",IF(P14=0,"Revisa cantidades",IF(Q14=0,"Revisa campos o decisión","")))</x:f>
      </x:c>
      <x:c r="O14" s="13" t="n">
        <x:f>IF(COUNTA(B14:K14)=0,0,1)</x:f>
        <x:v>1</x:v>
      </x:c>
      <x:c r="P14" s="13" t="n">
        <x:f>IF(O14=0,0,IF(COUNT(D14:H14)&lt;&gt;5,0,IF(OR(D14&lt;=0,MIN(E14:H14)&lt;0,E14&gt;D14,D14&lt;&gt;INT(D14),E14&lt;&gt;INT(E14),F14&lt;&gt;INT(F14),G14&lt;&gt;INT(G14),H14&lt;&gt;INT(H14),SUM(F14:H14)&lt;&gt;E14),0,1)))</x:f>
        <x:v>1</x:v>
      </x:c>
      <x:c r="Q14" s="13" t="n">
        <x:f>IF(O14=0,0,IF(P14=0,0,IF(OR(B14="",C14="",COUNTIFS($B$13:$B$32,B14)&gt;1),0,IF(NOT(OR(I14="Pendiente",I14="Reembolso",I14="Cambio",I14="Otra solución")),0,IF(NOT(OR(J14="Sí",J14="No")),0,IF(AND(I14="Pendiente",J14="Sí"),0,IF(AND(OR(D14&gt;E14,G14&gt;0,I14="Pendiente",J14="No"),K14=""),0,1)))))))</x:f>
        <x:v>1</x:v>
      </x:c>
      <x:c r="R14" s="13" t="n">
        <x:f>IF(O14=0,0,IF(AND(P14=1,Q14=1),0,1))</x:f>
        <x:v>0</x:v>
      </x:c>
    </x:row>
    <x:row r="15" ht="26" customHeight="1">
      <x:c r="B15" s="9" t="str">
        <x:v>DEV03</x:v>
      </x:c>
      <x:c r="C15" s="9" t="str">
        <x:v>SKU-C</x:v>
      </x:c>
      <x:c r="D15" s="18" t="n">
        <x:v>2</x:v>
      </x:c>
      <x:c r="E15" s="18" t="n">
        <x:v>2</x:v>
      </x:c>
      <x:c r="F15" s="18" t="n">
        <x:v>2</x:v>
      </x:c>
      <x:c r="G15" s="18" t="n">
        <x:v>0</x:v>
      </x:c>
      <x:c r="H15" s="18" t="n">
        <x:v>0</x:v>
      </x:c>
      <x:c r="I15" s="9" t="str">
        <x:v>Cambio</x:v>
      </x:c>
      <x:c r="J15" s="9" t="str">
        <x:v>No</x:v>
      </x:c>
      <x:c r="K15" s="9" t="str">
        <x:v>Ejecutar el cambio</x:v>
      </x:c>
      <x:c r="L15" s="12" t="n">
        <x:f>IF(O15=0,"",IF(R15=1,"Revisa expediente",D15-E15))</x:f>
        <x:v>0</x:v>
      </x:c>
      <x:c r="M15" s="12" t="str">
        <x:f>IF(O15=0,"",IF(R15=1,"Revisa expediente",IF(OR(L15&gt;0,G15&gt;0,I15="Pendiente",J15="No"),"Abierto","Cerrado operativo")))</x:f>
        <x:v>Abierto</x:v>
      </x:c>
      <x:c r="N15" s="12" t="str">
        <x:f>IF(O15=0,"",IF(P15=0,"Revisa cantidades",IF(Q15=0,"Revisa campos o decisión","")))</x:f>
      </x:c>
      <x:c r="O15" s="13" t="n">
        <x:f>IF(COUNTA(B15:K15)=0,0,1)</x:f>
        <x:v>1</x:v>
      </x:c>
      <x:c r="P15" s="13" t="n">
        <x:f>IF(O15=0,0,IF(COUNT(D15:H15)&lt;&gt;5,0,IF(OR(D15&lt;=0,MIN(E15:H15)&lt;0,E15&gt;D15,D15&lt;&gt;INT(D15),E15&lt;&gt;INT(E15),F15&lt;&gt;INT(F15),G15&lt;&gt;INT(G15),H15&lt;&gt;INT(H15),SUM(F15:H15)&lt;&gt;E15),0,1)))</x:f>
        <x:v>1</x:v>
      </x:c>
      <x:c r="Q15" s="13" t="n">
        <x:f>IF(O15=0,0,IF(P15=0,0,IF(OR(B15="",C15="",COUNTIFS($B$13:$B$32,B15)&gt;1),0,IF(NOT(OR(I15="Pendiente",I15="Reembolso",I15="Cambio",I15="Otra solución")),0,IF(NOT(OR(J15="Sí",J15="No")),0,IF(AND(I15="Pendiente",J15="Sí"),0,IF(AND(OR(D15&gt;E15,G15&gt;0,I15="Pendiente",J15="No"),K15=""),0,1)))))))</x:f>
        <x:v>1</x:v>
      </x:c>
      <x:c r="R15" s="13" t="n">
        <x:f>IF(O15=0,0,IF(AND(P15=1,Q15=1),0,1))</x:f>
        <x:v>0</x:v>
      </x:c>
    </x:row>
    <x:row r="16" ht="26" customHeight="1">
      <x:c r="B16" s="9"/>
      <x:c r="C16" s="9"/>
      <x:c r="D16" s="18"/>
      <x:c r="E16" s="18"/>
      <x:c r="F16" s="18"/>
      <x:c r="G16" s="18"/>
      <x:c r="H16" s="18"/>
      <x:c r="I16" s="9"/>
      <x:c r="J16" s="9"/>
      <x:c r="K16" s="9"/>
      <x:c r="L16" s="12" t="str">
        <x:f>IF(O16=0,"",IF(R16=1,"Revisa expediente",D16-E16))</x:f>
      </x:c>
      <x:c r="M16" s="12" t="str">
        <x:f>IF(O16=0,"",IF(R16=1,"Revisa expediente",IF(OR(L16&gt;0,G16&gt;0,I16="Pendiente",J16="No"),"Abierto","Cerrado operativo")))</x:f>
      </x:c>
      <x:c r="N16" s="12" t="str">
        <x:f>IF(O16=0,"",IF(P16=0,"Revisa cantidades",IF(Q16=0,"Revisa campos o decisión","")))</x:f>
      </x:c>
      <x:c r="O16" s="13" t="n">
        <x:f>IF(COUNTA(B16:K16)=0,0,1)</x:f>
        <x:v>0</x:v>
      </x:c>
      <x:c r="P16" s="13" t="n">
        <x:f>IF(O16=0,0,IF(COUNT(D16:H16)&lt;&gt;5,0,IF(OR(D16&lt;=0,MIN(E16:H16)&lt;0,E16&gt;D16,D16&lt;&gt;INT(D16),E16&lt;&gt;INT(E16),F16&lt;&gt;INT(F16),G16&lt;&gt;INT(G16),H16&lt;&gt;INT(H16),SUM(F16:H16)&lt;&gt;E16),0,1)))</x:f>
        <x:v>0</x:v>
      </x:c>
      <x:c r="Q16" s="13" t="n">
        <x:f>IF(O16=0,0,IF(P16=0,0,IF(OR(B16="",C16="",COUNTIFS($B$13:$B$32,B16)&gt;1),0,IF(NOT(OR(I16="Pendiente",I16="Reembolso",I16="Cambio",I16="Otra solución")),0,IF(NOT(OR(J16="Sí",J16="No")),0,IF(AND(I16="Pendiente",J16="Sí"),0,IF(AND(OR(D16&gt;E16,G16&gt;0,I16="Pendiente",J16="No"),K16=""),0,1)))))))</x:f>
        <x:v>0</x:v>
      </x:c>
      <x:c r="R16" s="13" t="n">
        <x:f>IF(O16=0,0,IF(AND(P16=1,Q16=1),0,1))</x:f>
        <x:v>0</x:v>
      </x:c>
    </x:row>
    <x:row r="17" ht="26" customHeight="1">
      <x:c r="B17" s="9"/>
      <x:c r="C17" s="9"/>
      <x:c r="D17" s="18"/>
      <x:c r="E17" s="18"/>
      <x:c r="F17" s="18"/>
      <x:c r="G17" s="18"/>
      <x:c r="H17" s="18"/>
      <x:c r="I17" s="9"/>
      <x:c r="J17" s="9"/>
      <x:c r="K17" s="9"/>
      <x:c r="L17" s="12" t="str">
        <x:f>IF(O17=0,"",IF(R17=1,"Revisa expediente",D17-E17))</x:f>
      </x:c>
      <x:c r="M17" s="12" t="str">
        <x:f>IF(O17=0,"",IF(R17=1,"Revisa expediente",IF(OR(L17&gt;0,G17&gt;0,I17="Pendiente",J17="No"),"Abierto","Cerrado operativo")))</x:f>
      </x:c>
      <x:c r="N17" s="12" t="str">
        <x:f>IF(O17=0,"",IF(P17=0,"Revisa cantidades",IF(Q17=0,"Revisa campos o decisión","")))</x:f>
      </x:c>
      <x:c r="O17" s="13" t="n">
        <x:f>IF(COUNTA(B17:K17)=0,0,1)</x:f>
        <x:v>0</x:v>
      </x:c>
      <x:c r="P17" s="13" t="n">
        <x:f>IF(O17=0,0,IF(COUNT(D17:H17)&lt;&gt;5,0,IF(OR(D17&lt;=0,MIN(E17:H17)&lt;0,E17&gt;D17,D17&lt;&gt;INT(D17),E17&lt;&gt;INT(E17),F17&lt;&gt;INT(F17),G17&lt;&gt;INT(G17),H17&lt;&gt;INT(H17),SUM(F17:H17)&lt;&gt;E17),0,1)))</x:f>
        <x:v>0</x:v>
      </x:c>
      <x:c r="Q17" s="13" t="n">
        <x:f>IF(O17=0,0,IF(P17=0,0,IF(OR(B17="",C17="",COUNTIFS($B$13:$B$32,B17)&gt;1),0,IF(NOT(OR(I17="Pendiente",I17="Reembolso",I17="Cambio",I17="Otra solución")),0,IF(NOT(OR(J17="Sí",J17="No")),0,IF(AND(I17="Pendiente",J17="Sí"),0,IF(AND(OR(D17&gt;E17,G17&gt;0,I17="Pendiente",J17="No"),K17=""),0,1)))))))</x:f>
        <x:v>0</x:v>
      </x:c>
      <x:c r="R17" s="13" t="n">
        <x:f>IF(O17=0,0,IF(AND(P17=1,Q17=1),0,1))</x:f>
        <x:v>0</x:v>
      </x:c>
    </x:row>
    <x:row r="18" ht="26" customHeight="1">
      <x:c r="B18" s="9"/>
      <x:c r="C18" s="9"/>
      <x:c r="D18" s="18"/>
      <x:c r="E18" s="18"/>
      <x:c r="F18" s="18"/>
      <x:c r="G18" s="18"/>
      <x:c r="H18" s="18"/>
      <x:c r="I18" s="9"/>
      <x:c r="J18" s="9"/>
      <x:c r="K18" s="9"/>
      <x:c r="L18" s="12" t="str">
        <x:f>IF(O18=0,"",IF(R18=1,"Revisa expediente",D18-E18))</x:f>
      </x:c>
      <x:c r="M18" s="12" t="str">
        <x:f>IF(O18=0,"",IF(R18=1,"Revisa expediente",IF(OR(L18&gt;0,G18&gt;0,I18="Pendiente",J18="No"),"Abierto","Cerrado operativo")))</x:f>
      </x:c>
      <x:c r="N18" s="12" t="str">
        <x:f>IF(O18=0,"",IF(P18=0,"Revisa cantidades",IF(Q18=0,"Revisa campos o decisión","")))</x:f>
      </x:c>
      <x:c r="O18" s="13" t="n">
        <x:f>IF(COUNTA(B18:K18)=0,0,1)</x:f>
        <x:v>0</x:v>
      </x:c>
      <x:c r="P18" s="13" t="n">
        <x:f>IF(O18=0,0,IF(COUNT(D18:H18)&lt;&gt;5,0,IF(OR(D18&lt;=0,MIN(E18:H18)&lt;0,E18&gt;D18,D18&lt;&gt;INT(D18),E18&lt;&gt;INT(E18),F18&lt;&gt;INT(F18),G18&lt;&gt;INT(G18),H18&lt;&gt;INT(H18),SUM(F18:H18)&lt;&gt;E18),0,1)))</x:f>
        <x:v>0</x:v>
      </x:c>
      <x:c r="Q18" s="13" t="n">
        <x:f>IF(O18=0,0,IF(P18=0,0,IF(OR(B18="",C18="",COUNTIFS($B$13:$B$32,B18)&gt;1),0,IF(NOT(OR(I18="Pendiente",I18="Reembolso",I18="Cambio",I18="Otra solución")),0,IF(NOT(OR(J18="Sí",J18="No")),0,IF(AND(I18="Pendiente",J18="Sí"),0,IF(AND(OR(D18&gt;E18,G18&gt;0,I18="Pendiente",J18="No"),K18=""),0,1)))))))</x:f>
        <x:v>0</x:v>
      </x:c>
      <x:c r="R18" s="13" t="n">
        <x:f>IF(O18=0,0,IF(AND(P18=1,Q18=1),0,1))</x:f>
        <x:v>0</x:v>
      </x:c>
    </x:row>
    <x:row r="19" ht="26" customHeight="1">
      <x:c r="B19" s="9"/>
      <x:c r="C19" s="9"/>
      <x:c r="D19" s="18"/>
      <x:c r="E19" s="18"/>
      <x:c r="F19" s="18"/>
      <x:c r="G19" s="18"/>
      <x:c r="H19" s="18"/>
      <x:c r="I19" s="9"/>
      <x:c r="J19" s="9"/>
      <x:c r="K19" s="9"/>
      <x:c r="L19" s="12" t="str">
        <x:f>IF(O19=0,"",IF(R19=1,"Revisa expediente",D19-E19))</x:f>
      </x:c>
      <x:c r="M19" s="12" t="str">
        <x:f>IF(O19=0,"",IF(R19=1,"Revisa expediente",IF(OR(L19&gt;0,G19&gt;0,I19="Pendiente",J19="No"),"Abierto","Cerrado operativo")))</x:f>
      </x:c>
      <x:c r="N19" s="12" t="str">
        <x:f>IF(O19=0,"",IF(P19=0,"Revisa cantidades",IF(Q19=0,"Revisa campos o decisión","")))</x:f>
      </x:c>
      <x:c r="O19" s="13" t="n">
        <x:f>IF(COUNTA(B19:K19)=0,0,1)</x:f>
        <x:v>0</x:v>
      </x:c>
      <x:c r="P19" s="13" t="n">
        <x:f>IF(O19=0,0,IF(COUNT(D19:H19)&lt;&gt;5,0,IF(OR(D19&lt;=0,MIN(E19:H19)&lt;0,E19&gt;D19,D19&lt;&gt;INT(D19),E19&lt;&gt;INT(E19),F19&lt;&gt;INT(F19),G19&lt;&gt;INT(G19),H19&lt;&gt;INT(H19),SUM(F19:H19)&lt;&gt;E19),0,1)))</x:f>
        <x:v>0</x:v>
      </x:c>
      <x:c r="Q19" s="13" t="n">
        <x:f>IF(O19=0,0,IF(P19=0,0,IF(OR(B19="",C19="",COUNTIFS($B$13:$B$32,B19)&gt;1),0,IF(NOT(OR(I19="Pendiente",I19="Reembolso",I19="Cambio",I19="Otra solución")),0,IF(NOT(OR(J19="Sí",J19="No")),0,IF(AND(I19="Pendiente",J19="Sí"),0,IF(AND(OR(D19&gt;E19,G19&gt;0,I19="Pendiente",J19="No"),K19=""),0,1)))))))</x:f>
        <x:v>0</x:v>
      </x:c>
      <x:c r="R19" s="13" t="n">
        <x:f>IF(O19=0,0,IF(AND(P19=1,Q19=1),0,1))</x:f>
        <x:v>0</x:v>
      </x:c>
    </x:row>
    <x:row r="20" ht="26" customHeight="1">
      <x:c r="B20" s="9"/>
      <x:c r="C20" s="9"/>
      <x:c r="D20" s="18"/>
      <x:c r="E20" s="18"/>
      <x:c r="F20" s="18"/>
      <x:c r="G20" s="18"/>
      <x:c r="H20" s="18"/>
      <x:c r="I20" s="9"/>
      <x:c r="J20" s="9"/>
      <x:c r="K20" s="9"/>
      <x:c r="L20" s="12" t="str">
        <x:f>IF(O20=0,"",IF(R20=1,"Revisa expediente",D20-E20))</x:f>
      </x:c>
      <x:c r="M20" s="12" t="str">
        <x:f>IF(O20=0,"",IF(R20=1,"Revisa expediente",IF(OR(L20&gt;0,G20&gt;0,I20="Pendiente",J20="No"),"Abierto","Cerrado operativo")))</x:f>
      </x:c>
      <x:c r="N20" s="12" t="str">
        <x:f>IF(O20=0,"",IF(P20=0,"Revisa cantidades",IF(Q20=0,"Revisa campos o decisión","")))</x:f>
      </x:c>
      <x:c r="O20" s="13" t="n">
        <x:f>IF(COUNTA(B20:K20)=0,0,1)</x:f>
        <x:v>0</x:v>
      </x:c>
      <x:c r="P20" s="13" t="n">
        <x:f>IF(O20=0,0,IF(COUNT(D20:H20)&lt;&gt;5,0,IF(OR(D20&lt;=0,MIN(E20:H20)&lt;0,E20&gt;D20,D20&lt;&gt;INT(D20),E20&lt;&gt;INT(E20),F20&lt;&gt;INT(F20),G20&lt;&gt;INT(G20),H20&lt;&gt;INT(H20),SUM(F20:H20)&lt;&gt;E20),0,1)))</x:f>
        <x:v>0</x:v>
      </x:c>
      <x:c r="Q20" s="13" t="n">
        <x:f>IF(O20=0,0,IF(P20=0,0,IF(OR(B20="",C20="",COUNTIFS($B$13:$B$32,B20)&gt;1),0,IF(NOT(OR(I20="Pendiente",I20="Reembolso",I20="Cambio",I20="Otra solución")),0,IF(NOT(OR(J20="Sí",J20="No")),0,IF(AND(I20="Pendiente",J20="Sí"),0,IF(AND(OR(D20&gt;E20,G20&gt;0,I20="Pendiente",J20="No"),K20=""),0,1)))))))</x:f>
        <x:v>0</x:v>
      </x:c>
      <x:c r="R20" s="13" t="n">
        <x:f>IF(O20=0,0,IF(AND(P20=1,Q20=1),0,1))</x:f>
        <x:v>0</x:v>
      </x:c>
    </x:row>
    <x:row r="21" ht="26" customHeight="1">
      <x:c r="B21" s="9"/>
      <x:c r="C21" s="9"/>
      <x:c r="D21" s="18"/>
      <x:c r="E21" s="18"/>
      <x:c r="F21" s="18"/>
      <x:c r="G21" s="18"/>
      <x:c r="H21" s="18"/>
      <x:c r="I21" s="9"/>
      <x:c r="J21" s="9"/>
      <x:c r="K21" s="9"/>
      <x:c r="L21" s="12" t="str">
        <x:f>IF(O21=0,"",IF(R21=1,"Revisa expediente",D21-E21))</x:f>
      </x:c>
      <x:c r="M21" s="12" t="str">
        <x:f>IF(O21=0,"",IF(R21=1,"Revisa expediente",IF(OR(L21&gt;0,G21&gt;0,I21="Pendiente",J21="No"),"Abierto","Cerrado operativo")))</x:f>
      </x:c>
      <x:c r="N21" s="12" t="str">
        <x:f>IF(O21=0,"",IF(P21=0,"Revisa cantidades",IF(Q21=0,"Revisa campos o decisión","")))</x:f>
      </x:c>
      <x:c r="O21" s="13" t="n">
        <x:f>IF(COUNTA(B21:K21)=0,0,1)</x:f>
        <x:v>0</x:v>
      </x:c>
      <x:c r="P21" s="13" t="n">
        <x:f>IF(O21=0,0,IF(COUNT(D21:H21)&lt;&gt;5,0,IF(OR(D21&lt;=0,MIN(E21:H21)&lt;0,E21&gt;D21,D21&lt;&gt;INT(D21),E21&lt;&gt;INT(E21),F21&lt;&gt;INT(F21),G21&lt;&gt;INT(G21),H21&lt;&gt;INT(H21),SUM(F21:H21)&lt;&gt;E21),0,1)))</x:f>
        <x:v>0</x:v>
      </x:c>
      <x:c r="Q21" s="13" t="n">
        <x:f>IF(O21=0,0,IF(P21=0,0,IF(OR(B21="",C21="",COUNTIFS($B$13:$B$32,B21)&gt;1),0,IF(NOT(OR(I21="Pendiente",I21="Reembolso",I21="Cambio",I21="Otra solución")),0,IF(NOT(OR(J21="Sí",J21="No")),0,IF(AND(I21="Pendiente",J21="Sí"),0,IF(AND(OR(D21&gt;E21,G21&gt;0,I21="Pendiente",J21="No"),K21=""),0,1)))))))</x:f>
        <x:v>0</x:v>
      </x:c>
      <x:c r="R21" s="13" t="n">
        <x:f>IF(O21=0,0,IF(AND(P21=1,Q21=1),0,1))</x:f>
        <x:v>0</x:v>
      </x:c>
    </x:row>
    <x:row r="22" ht="26" customHeight="1">
      <x:c r="B22" s="9"/>
      <x:c r="C22" s="9"/>
      <x:c r="D22" s="18"/>
      <x:c r="E22" s="18"/>
      <x:c r="F22" s="18"/>
      <x:c r="G22" s="18"/>
      <x:c r="H22" s="18"/>
      <x:c r="I22" s="9"/>
      <x:c r="J22" s="9"/>
      <x:c r="K22" s="9"/>
      <x:c r="L22" s="12" t="str">
        <x:f>IF(O22=0,"",IF(R22=1,"Revisa expediente",D22-E22))</x:f>
      </x:c>
      <x:c r="M22" s="12" t="str">
        <x:f>IF(O22=0,"",IF(R22=1,"Revisa expediente",IF(OR(L22&gt;0,G22&gt;0,I22="Pendiente",J22="No"),"Abierto","Cerrado operativo")))</x:f>
      </x:c>
      <x:c r="N22" s="12" t="str">
        <x:f>IF(O22=0,"",IF(P22=0,"Revisa cantidades",IF(Q22=0,"Revisa campos o decisión","")))</x:f>
      </x:c>
      <x:c r="O22" s="13" t="n">
        <x:f>IF(COUNTA(B22:K22)=0,0,1)</x:f>
        <x:v>0</x:v>
      </x:c>
      <x:c r="P22" s="13" t="n">
        <x:f>IF(O22=0,0,IF(COUNT(D22:H22)&lt;&gt;5,0,IF(OR(D22&lt;=0,MIN(E22:H22)&lt;0,E22&gt;D22,D22&lt;&gt;INT(D22),E22&lt;&gt;INT(E22),F22&lt;&gt;INT(F22),G22&lt;&gt;INT(G22),H22&lt;&gt;INT(H22),SUM(F22:H22)&lt;&gt;E22),0,1)))</x:f>
        <x:v>0</x:v>
      </x:c>
      <x:c r="Q22" s="13" t="n">
        <x:f>IF(O22=0,0,IF(P22=0,0,IF(OR(B22="",C22="",COUNTIFS($B$13:$B$32,B22)&gt;1),0,IF(NOT(OR(I22="Pendiente",I22="Reembolso",I22="Cambio",I22="Otra solución")),0,IF(NOT(OR(J22="Sí",J22="No")),0,IF(AND(I22="Pendiente",J22="Sí"),0,IF(AND(OR(D22&gt;E22,G22&gt;0,I22="Pendiente",J22="No"),K22=""),0,1)))))))</x:f>
        <x:v>0</x:v>
      </x:c>
      <x:c r="R22" s="13" t="n">
        <x:f>IF(O22=0,0,IF(AND(P22=1,Q22=1),0,1))</x:f>
        <x:v>0</x:v>
      </x:c>
    </x:row>
    <x:row r="23" ht="26" customHeight="1">
      <x:c r="B23" s="9"/>
      <x:c r="C23" s="9"/>
      <x:c r="D23" s="18"/>
      <x:c r="E23" s="18"/>
      <x:c r="F23" s="18"/>
      <x:c r="G23" s="18"/>
      <x:c r="H23" s="18"/>
      <x:c r="I23" s="9"/>
      <x:c r="J23" s="9"/>
      <x:c r="K23" s="9"/>
      <x:c r="L23" s="12" t="str">
        <x:f>IF(O23=0,"",IF(R23=1,"Revisa expediente",D23-E23))</x:f>
      </x:c>
      <x:c r="M23" s="12" t="str">
        <x:f>IF(O23=0,"",IF(R23=1,"Revisa expediente",IF(OR(L23&gt;0,G23&gt;0,I23="Pendiente",J23="No"),"Abierto","Cerrado operativo")))</x:f>
      </x:c>
      <x:c r="N23" s="12" t="str">
        <x:f>IF(O23=0,"",IF(P23=0,"Revisa cantidades",IF(Q23=0,"Revisa campos o decisión","")))</x:f>
      </x:c>
      <x:c r="O23" s="13" t="n">
        <x:f>IF(COUNTA(B23:K23)=0,0,1)</x:f>
        <x:v>0</x:v>
      </x:c>
      <x:c r="P23" s="13" t="n">
        <x:f>IF(O23=0,0,IF(COUNT(D23:H23)&lt;&gt;5,0,IF(OR(D23&lt;=0,MIN(E23:H23)&lt;0,E23&gt;D23,D23&lt;&gt;INT(D23),E23&lt;&gt;INT(E23),F23&lt;&gt;INT(F23),G23&lt;&gt;INT(G23),H23&lt;&gt;INT(H23),SUM(F23:H23)&lt;&gt;E23),0,1)))</x:f>
        <x:v>0</x:v>
      </x:c>
      <x:c r="Q23" s="13" t="n">
        <x:f>IF(O23=0,0,IF(P23=0,0,IF(OR(B23="",C23="",COUNTIFS($B$13:$B$32,B23)&gt;1),0,IF(NOT(OR(I23="Pendiente",I23="Reembolso",I23="Cambio",I23="Otra solución")),0,IF(NOT(OR(J23="Sí",J23="No")),0,IF(AND(I23="Pendiente",J23="Sí"),0,IF(AND(OR(D23&gt;E23,G23&gt;0,I23="Pendiente",J23="No"),K23=""),0,1)))))))</x:f>
        <x:v>0</x:v>
      </x:c>
      <x:c r="R23" s="13" t="n">
        <x:f>IF(O23=0,0,IF(AND(P23=1,Q23=1),0,1))</x:f>
        <x:v>0</x:v>
      </x:c>
    </x:row>
    <x:row r="24" ht="26" customHeight="1">
      <x:c r="B24" s="9"/>
      <x:c r="C24" s="9"/>
      <x:c r="D24" s="18"/>
      <x:c r="E24" s="18"/>
      <x:c r="F24" s="18"/>
      <x:c r="G24" s="18"/>
      <x:c r="H24" s="18"/>
      <x:c r="I24" s="9"/>
      <x:c r="J24" s="9"/>
      <x:c r="K24" s="9"/>
      <x:c r="L24" s="12" t="str">
        <x:f>IF(O24=0,"",IF(R24=1,"Revisa expediente",D24-E24))</x:f>
      </x:c>
      <x:c r="M24" s="12" t="str">
        <x:f>IF(O24=0,"",IF(R24=1,"Revisa expediente",IF(OR(L24&gt;0,G24&gt;0,I24="Pendiente",J24="No"),"Abierto","Cerrado operativo")))</x:f>
      </x:c>
      <x:c r="N24" s="12" t="str">
        <x:f>IF(O24=0,"",IF(P24=0,"Revisa cantidades",IF(Q24=0,"Revisa campos o decisión","")))</x:f>
      </x:c>
      <x:c r="O24" s="13" t="n">
        <x:f>IF(COUNTA(B24:K24)=0,0,1)</x:f>
        <x:v>0</x:v>
      </x:c>
      <x:c r="P24" s="13" t="n">
        <x:f>IF(O24=0,0,IF(COUNT(D24:H24)&lt;&gt;5,0,IF(OR(D24&lt;=0,MIN(E24:H24)&lt;0,E24&gt;D24,D24&lt;&gt;INT(D24),E24&lt;&gt;INT(E24),F24&lt;&gt;INT(F24),G24&lt;&gt;INT(G24),H24&lt;&gt;INT(H24),SUM(F24:H24)&lt;&gt;E24),0,1)))</x:f>
        <x:v>0</x:v>
      </x:c>
      <x:c r="Q24" s="13" t="n">
        <x:f>IF(O24=0,0,IF(P24=0,0,IF(OR(B24="",C24="",COUNTIFS($B$13:$B$32,B24)&gt;1),0,IF(NOT(OR(I24="Pendiente",I24="Reembolso",I24="Cambio",I24="Otra solución")),0,IF(NOT(OR(J24="Sí",J24="No")),0,IF(AND(I24="Pendiente",J24="Sí"),0,IF(AND(OR(D24&gt;E24,G24&gt;0,I24="Pendiente",J24="No"),K24=""),0,1)))))))</x:f>
        <x:v>0</x:v>
      </x:c>
      <x:c r="R24" s="13" t="n">
        <x:f>IF(O24=0,0,IF(AND(P24=1,Q24=1),0,1))</x:f>
        <x:v>0</x:v>
      </x:c>
    </x:row>
    <x:row r="25" ht="26" customHeight="1">
      <x:c r="B25" s="9"/>
      <x:c r="C25" s="9"/>
      <x:c r="D25" s="18"/>
      <x:c r="E25" s="18"/>
      <x:c r="F25" s="18"/>
      <x:c r="G25" s="18"/>
      <x:c r="H25" s="18"/>
      <x:c r="I25" s="9"/>
      <x:c r="J25" s="9"/>
      <x:c r="K25" s="9"/>
      <x:c r="L25" s="12" t="str">
        <x:f>IF(O25=0,"",IF(R25=1,"Revisa expediente",D25-E25))</x:f>
      </x:c>
      <x:c r="M25" s="12" t="str">
        <x:f>IF(O25=0,"",IF(R25=1,"Revisa expediente",IF(OR(L25&gt;0,G25&gt;0,I25="Pendiente",J25="No"),"Abierto","Cerrado operativo")))</x:f>
      </x:c>
      <x:c r="N25" s="12" t="str">
        <x:f>IF(O25=0,"",IF(P25=0,"Revisa cantidades",IF(Q25=0,"Revisa campos o decisión","")))</x:f>
      </x:c>
      <x:c r="O25" s="13" t="n">
        <x:f>IF(COUNTA(B25:K25)=0,0,1)</x:f>
        <x:v>0</x:v>
      </x:c>
      <x:c r="P25" s="13" t="n">
        <x:f>IF(O25=0,0,IF(COUNT(D25:H25)&lt;&gt;5,0,IF(OR(D25&lt;=0,MIN(E25:H25)&lt;0,E25&gt;D25,D25&lt;&gt;INT(D25),E25&lt;&gt;INT(E25),F25&lt;&gt;INT(F25),G25&lt;&gt;INT(G25),H25&lt;&gt;INT(H25),SUM(F25:H25)&lt;&gt;E25),0,1)))</x:f>
        <x:v>0</x:v>
      </x:c>
      <x:c r="Q25" s="13" t="n">
        <x:f>IF(O25=0,0,IF(P25=0,0,IF(OR(B25="",C25="",COUNTIFS($B$13:$B$32,B25)&gt;1),0,IF(NOT(OR(I25="Pendiente",I25="Reembolso",I25="Cambio",I25="Otra solución")),0,IF(NOT(OR(J25="Sí",J25="No")),0,IF(AND(I25="Pendiente",J25="Sí"),0,IF(AND(OR(D25&gt;E25,G25&gt;0,I25="Pendiente",J25="No"),K25=""),0,1)))))))</x:f>
        <x:v>0</x:v>
      </x:c>
      <x:c r="R25" s="13" t="n">
        <x:f>IF(O25=0,0,IF(AND(P25=1,Q25=1),0,1))</x:f>
        <x:v>0</x:v>
      </x:c>
    </x:row>
    <x:row r="26" ht="26" customHeight="1">
      <x:c r="B26" s="9"/>
      <x:c r="C26" s="9"/>
      <x:c r="D26" s="18"/>
      <x:c r="E26" s="18"/>
      <x:c r="F26" s="18"/>
      <x:c r="G26" s="18"/>
      <x:c r="H26" s="18"/>
      <x:c r="I26" s="9"/>
      <x:c r="J26" s="9"/>
      <x:c r="K26" s="9"/>
      <x:c r="L26" s="12" t="str">
        <x:f>IF(O26=0,"",IF(R26=1,"Revisa expediente",D26-E26))</x:f>
      </x:c>
      <x:c r="M26" s="12" t="str">
        <x:f>IF(O26=0,"",IF(R26=1,"Revisa expediente",IF(OR(L26&gt;0,G26&gt;0,I26="Pendiente",J26="No"),"Abierto","Cerrado operativo")))</x:f>
      </x:c>
      <x:c r="N26" s="12" t="str">
        <x:f>IF(O26=0,"",IF(P26=0,"Revisa cantidades",IF(Q26=0,"Revisa campos o decisión","")))</x:f>
      </x:c>
      <x:c r="O26" s="13" t="n">
        <x:f>IF(COUNTA(B26:K26)=0,0,1)</x:f>
        <x:v>0</x:v>
      </x:c>
      <x:c r="P26" s="13" t="n">
        <x:f>IF(O26=0,0,IF(COUNT(D26:H26)&lt;&gt;5,0,IF(OR(D26&lt;=0,MIN(E26:H26)&lt;0,E26&gt;D26,D26&lt;&gt;INT(D26),E26&lt;&gt;INT(E26),F26&lt;&gt;INT(F26),G26&lt;&gt;INT(G26),H26&lt;&gt;INT(H26),SUM(F26:H26)&lt;&gt;E26),0,1)))</x:f>
        <x:v>0</x:v>
      </x:c>
      <x:c r="Q26" s="13" t="n">
        <x:f>IF(O26=0,0,IF(P26=0,0,IF(OR(B26="",C26="",COUNTIFS($B$13:$B$32,B26)&gt;1),0,IF(NOT(OR(I26="Pendiente",I26="Reembolso",I26="Cambio",I26="Otra solución")),0,IF(NOT(OR(J26="Sí",J26="No")),0,IF(AND(I26="Pendiente",J26="Sí"),0,IF(AND(OR(D26&gt;E26,G26&gt;0,I26="Pendiente",J26="No"),K26=""),0,1)))))))</x:f>
        <x:v>0</x:v>
      </x:c>
      <x:c r="R26" s="13" t="n">
        <x:f>IF(O26=0,0,IF(AND(P26=1,Q26=1),0,1))</x:f>
        <x:v>0</x:v>
      </x:c>
    </x:row>
    <x:row r="27" ht="26" customHeight="1">
      <x:c r="B27" s="9"/>
      <x:c r="C27" s="9"/>
      <x:c r="D27" s="18"/>
      <x:c r="E27" s="18"/>
      <x:c r="F27" s="18"/>
      <x:c r="G27" s="18"/>
      <x:c r="H27" s="18"/>
      <x:c r="I27" s="9"/>
      <x:c r="J27" s="9"/>
      <x:c r="K27" s="9"/>
      <x:c r="L27" s="12" t="str">
        <x:f>IF(O27=0,"",IF(R27=1,"Revisa expediente",D27-E27))</x:f>
      </x:c>
      <x:c r="M27" s="12" t="str">
        <x:f>IF(O27=0,"",IF(R27=1,"Revisa expediente",IF(OR(L27&gt;0,G27&gt;0,I27="Pendiente",J27="No"),"Abierto","Cerrado operativo")))</x:f>
      </x:c>
      <x:c r="N27" s="12" t="str">
        <x:f>IF(O27=0,"",IF(P27=0,"Revisa cantidades",IF(Q27=0,"Revisa campos o decisión","")))</x:f>
      </x:c>
      <x:c r="O27" s="13" t="n">
        <x:f>IF(COUNTA(B27:K27)=0,0,1)</x:f>
        <x:v>0</x:v>
      </x:c>
      <x:c r="P27" s="13" t="n">
        <x:f>IF(O27=0,0,IF(COUNT(D27:H27)&lt;&gt;5,0,IF(OR(D27&lt;=0,MIN(E27:H27)&lt;0,E27&gt;D27,D27&lt;&gt;INT(D27),E27&lt;&gt;INT(E27),F27&lt;&gt;INT(F27),G27&lt;&gt;INT(G27),H27&lt;&gt;INT(H27),SUM(F27:H27)&lt;&gt;E27),0,1)))</x:f>
        <x:v>0</x:v>
      </x:c>
      <x:c r="Q27" s="13" t="n">
        <x:f>IF(O27=0,0,IF(P27=0,0,IF(OR(B27="",C27="",COUNTIFS($B$13:$B$32,B27)&gt;1),0,IF(NOT(OR(I27="Pendiente",I27="Reembolso",I27="Cambio",I27="Otra solución")),0,IF(NOT(OR(J27="Sí",J27="No")),0,IF(AND(I27="Pendiente",J27="Sí"),0,IF(AND(OR(D27&gt;E27,G27&gt;0,I27="Pendiente",J27="No"),K27=""),0,1)))))))</x:f>
        <x:v>0</x:v>
      </x:c>
      <x:c r="R27" s="13" t="n">
        <x:f>IF(O27=0,0,IF(AND(P27=1,Q27=1),0,1))</x:f>
        <x:v>0</x:v>
      </x:c>
    </x:row>
    <x:row r="28" ht="26" customHeight="1">
      <x:c r="B28" s="9"/>
      <x:c r="C28" s="9"/>
      <x:c r="D28" s="18"/>
      <x:c r="E28" s="18"/>
      <x:c r="F28" s="18"/>
      <x:c r="G28" s="18"/>
      <x:c r="H28" s="18"/>
      <x:c r="I28" s="9"/>
      <x:c r="J28" s="9"/>
      <x:c r="K28" s="9"/>
      <x:c r="L28" s="12" t="str">
        <x:f>IF(O28=0,"",IF(R28=1,"Revisa expediente",D28-E28))</x:f>
      </x:c>
      <x:c r="M28" s="12" t="str">
        <x:f>IF(O28=0,"",IF(R28=1,"Revisa expediente",IF(OR(L28&gt;0,G28&gt;0,I28="Pendiente",J28="No"),"Abierto","Cerrado operativo")))</x:f>
      </x:c>
      <x:c r="N28" s="12" t="str">
        <x:f>IF(O28=0,"",IF(P28=0,"Revisa cantidades",IF(Q28=0,"Revisa campos o decisión","")))</x:f>
      </x:c>
      <x:c r="O28" s="13" t="n">
        <x:f>IF(COUNTA(B28:K28)=0,0,1)</x:f>
        <x:v>0</x:v>
      </x:c>
      <x:c r="P28" s="13" t="n">
        <x:f>IF(O28=0,0,IF(COUNT(D28:H28)&lt;&gt;5,0,IF(OR(D28&lt;=0,MIN(E28:H28)&lt;0,E28&gt;D28,D28&lt;&gt;INT(D28),E28&lt;&gt;INT(E28),F28&lt;&gt;INT(F28),G28&lt;&gt;INT(G28),H28&lt;&gt;INT(H28),SUM(F28:H28)&lt;&gt;E28),0,1)))</x:f>
        <x:v>0</x:v>
      </x:c>
      <x:c r="Q28" s="13" t="n">
        <x:f>IF(O28=0,0,IF(P28=0,0,IF(OR(B28="",C28="",COUNTIFS($B$13:$B$32,B28)&gt;1),0,IF(NOT(OR(I28="Pendiente",I28="Reembolso",I28="Cambio",I28="Otra solución")),0,IF(NOT(OR(J28="Sí",J28="No")),0,IF(AND(I28="Pendiente",J28="Sí"),0,IF(AND(OR(D28&gt;E28,G28&gt;0,I28="Pendiente",J28="No"),K28=""),0,1)))))))</x:f>
        <x:v>0</x:v>
      </x:c>
      <x:c r="R28" s="13" t="n">
        <x:f>IF(O28=0,0,IF(AND(P28=1,Q28=1),0,1))</x:f>
        <x:v>0</x:v>
      </x:c>
    </x:row>
    <x:row r="29" ht="26" customHeight="1">
      <x:c r="B29" s="9"/>
      <x:c r="C29" s="9"/>
      <x:c r="D29" s="18"/>
      <x:c r="E29" s="18"/>
      <x:c r="F29" s="18"/>
      <x:c r="G29" s="18"/>
      <x:c r="H29" s="18"/>
      <x:c r="I29" s="9"/>
      <x:c r="J29" s="9"/>
      <x:c r="K29" s="9"/>
      <x:c r="L29" s="12" t="str">
        <x:f>IF(O29=0,"",IF(R29=1,"Revisa expediente",D29-E29))</x:f>
      </x:c>
      <x:c r="M29" s="12" t="str">
        <x:f>IF(O29=0,"",IF(R29=1,"Revisa expediente",IF(OR(L29&gt;0,G29&gt;0,I29="Pendiente",J29="No"),"Abierto","Cerrado operativo")))</x:f>
      </x:c>
      <x:c r="N29" s="12" t="str">
        <x:f>IF(O29=0,"",IF(P29=0,"Revisa cantidades",IF(Q29=0,"Revisa campos o decisión","")))</x:f>
      </x:c>
      <x:c r="O29" s="13" t="n">
        <x:f>IF(COUNTA(B29:K29)=0,0,1)</x:f>
        <x:v>0</x:v>
      </x:c>
      <x:c r="P29" s="13" t="n">
        <x:f>IF(O29=0,0,IF(COUNT(D29:H29)&lt;&gt;5,0,IF(OR(D29&lt;=0,MIN(E29:H29)&lt;0,E29&gt;D29,D29&lt;&gt;INT(D29),E29&lt;&gt;INT(E29),F29&lt;&gt;INT(F29),G29&lt;&gt;INT(G29),H29&lt;&gt;INT(H29),SUM(F29:H29)&lt;&gt;E29),0,1)))</x:f>
        <x:v>0</x:v>
      </x:c>
      <x:c r="Q29" s="13" t="n">
        <x:f>IF(O29=0,0,IF(P29=0,0,IF(OR(B29="",C29="",COUNTIFS($B$13:$B$32,B29)&gt;1),0,IF(NOT(OR(I29="Pendiente",I29="Reembolso",I29="Cambio",I29="Otra solución")),0,IF(NOT(OR(J29="Sí",J29="No")),0,IF(AND(I29="Pendiente",J29="Sí"),0,IF(AND(OR(D29&gt;E29,G29&gt;0,I29="Pendiente",J29="No"),K29=""),0,1)))))))</x:f>
        <x:v>0</x:v>
      </x:c>
      <x:c r="R29" s="13" t="n">
        <x:f>IF(O29=0,0,IF(AND(P29=1,Q29=1),0,1))</x:f>
        <x:v>0</x:v>
      </x:c>
    </x:row>
    <x:row r="30" ht="26" customHeight="1">
      <x:c r="B30" s="9"/>
      <x:c r="C30" s="9"/>
      <x:c r="D30" s="18"/>
      <x:c r="E30" s="18"/>
      <x:c r="F30" s="18"/>
      <x:c r="G30" s="18"/>
      <x:c r="H30" s="18"/>
      <x:c r="I30" s="9"/>
      <x:c r="J30" s="9"/>
      <x:c r="K30" s="9"/>
      <x:c r="L30" s="12" t="str">
        <x:f>IF(O30=0,"",IF(R30=1,"Revisa expediente",D30-E30))</x:f>
      </x:c>
      <x:c r="M30" s="12" t="str">
        <x:f>IF(O30=0,"",IF(R30=1,"Revisa expediente",IF(OR(L30&gt;0,G30&gt;0,I30="Pendiente",J30="No"),"Abierto","Cerrado operativo")))</x:f>
      </x:c>
      <x:c r="N30" s="12" t="str">
        <x:f>IF(O30=0,"",IF(P30=0,"Revisa cantidades",IF(Q30=0,"Revisa campos o decisión","")))</x:f>
      </x:c>
      <x:c r="O30" s="13" t="n">
        <x:f>IF(COUNTA(B30:K30)=0,0,1)</x:f>
        <x:v>0</x:v>
      </x:c>
      <x:c r="P30" s="13" t="n">
        <x:f>IF(O30=0,0,IF(COUNT(D30:H30)&lt;&gt;5,0,IF(OR(D30&lt;=0,MIN(E30:H30)&lt;0,E30&gt;D30,D30&lt;&gt;INT(D30),E30&lt;&gt;INT(E30),F30&lt;&gt;INT(F30),G30&lt;&gt;INT(G30),H30&lt;&gt;INT(H30),SUM(F30:H30)&lt;&gt;E30),0,1)))</x:f>
        <x:v>0</x:v>
      </x:c>
      <x:c r="Q30" s="13" t="n">
        <x:f>IF(O30=0,0,IF(P30=0,0,IF(OR(B30="",C30="",COUNTIFS($B$13:$B$32,B30)&gt;1),0,IF(NOT(OR(I30="Pendiente",I30="Reembolso",I30="Cambio",I30="Otra solución")),0,IF(NOT(OR(J30="Sí",J30="No")),0,IF(AND(I30="Pendiente",J30="Sí"),0,IF(AND(OR(D30&gt;E30,G30&gt;0,I30="Pendiente",J30="No"),K30=""),0,1)))))))</x:f>
        <x:v>0</x:v>
      </x:c>
      <x:c r="R30" s="13" t="n">
        <x:f>IF(O30=0,0,IF(AND(P30=1,Q30=1),0,1))</x:f>
        <x:v>0</x:v>
      </x:c>
    </x:row>
    <x:row r="31" ht="26" customHeight="1">
      <x:c r="B31" s="9"/>
      <x:c r="C31" s="9"/>
      <x:c r="D31" s="18"/>
      <x:c r="E31" s="18"/>
      <x:c r="F31" s="18"/>
      <x:c r="G31" s="18"/>
      <x:c r="H31" s="18"/>
      <x:c r="I31" s="9"/>
      <x:c r="J31" s="9"/>
      <x:c r="K31" s="9"/>
      <x:c r="L31" s="12" t="str">
        <x:f>IF(O31=0,"",IF(R31=1,"Revisa expediente",D31-E31))</x:f>
      </x:c>
      <x:c r="M31" s="12" t="str">
        <x:f>IF(O31=0,"",IF(R31=1,"Revisa expediente",IF(OR(L31&gt;0,G31&gt;0,I31="Pendiente",J31="No"),"Abierto","Cerrado operativo")))</x:f>
      </x:c>
      <x:c r="N31" s="12" t="str">
        <x:f>IF(O31=0,"",IF(P31=0,"Revisa cantidades",IF(Q31=0,"Revisa campos o decisión","")))</x:f>
      </x:c>
      <x:c r="O31" s="13" t="n">
        <x:f>IF(COUNTA(B31:K31)=0,0,1)</x:f>
        <x:v>0</x:v>
      </x:c>
      <x:c r="P31" s="13" t="n">
        <x:f>IF(O31=0,0,IF(COUNT(D31:H31)&lt;&gt;5,0,IF(OR(D31&lt;=0,MIN(E31:H31)&lt;0,E31&gt;D31,D31&lt;&gt;INT(D31),E31&lt;&gt;INT(E31),F31&lt;&gt;INT(F31),G31&lt;&gt;INT(G31),H31&lt;&gt;INT(H31),SUM(F31:H31)&lt;&gt;E31),0,1)))</x:f>
        <x:v>0</x:v>
      </x:c>
      <x:c r="Q31" s="13" t="n">
        <x:f>IF(O31=0,0,IF(P31=0,0,IF(OR(B31="",C31="",COUNTIFS($B$13:$B$32,B31)&gt;1),0,IF(NOT(OR(I31="Pendiente",I31="Reembolso",I31="Cambio",I31="Otra solución")),0,IF(NOT(OR(J31="Sí",J31="No")),0,IF(AND(I31="Pendiente",J31="Sí"),0,IF(AND(OR(D31&gt;E31,G31&gt;0,I31="Pendiente",J31="No"),K31=""),0,1)))))))</x:f>
        <x:v>0</x:v>
      </x:c>
      <x:c r="R31" s="13" t="n">
        <x:f>IF(O31=0,0,IF(AND(P31=1,Q31=1),0,1))</x:f>
        <x:v>0</x:v>
      </x:c>
    </x:row>
    <x:row r="32" ht="26" customHeight="1">
      <x:c r="B32" s="9"/>
      <x:c r="C32" s="9"/>
      <x:c r="D32" s="18"/>
      <x:c r="E32" s="18"/>
      <x:c r="F32" s="18"/>
      <x:c r="G32" s="18"/>
      <x:c r="H32" s="18"/>
      <x:c r="I32" s="9"/>
      <x:c r="J32" s="9"/>
      <x:c r="K32" s="9"/>
      <x:c r="L32" s="12" t="str">
        <x:f>IF(O32=0,"",IF(R32=1,"Revisa expediente",D32-E32))</x:f>
      </x:c>
      <x:c r="M32" s="12" t="str">
        <x:f>IF(O32=0,"",IF(R32=1,"Revisa expediente",IF(OR(L32&gt;0,G32&gt;0,I32="Pendiente",J32="No"),"Abierto","Cerrado operativo")))</x:f>
      </x:c>
      <x:c r="N32" s="12" t="str">
        <x:f>IF(O32=0,"",IF(P32=0,"Revisa cantidades",IF(Q32=0,"Revisa campos o decisión","")))</x:f>
      </x:c>
      <x:c r="O32" s="13" t="n">
        <x:f>IF(COUNTA(B32:K32)=0,0,1)</x:f>
        <x:v>0</x:v>
      </x:c>
      <x:c r="P32" s="13" t="n">
        <x:f>IF(O32=0,0,IF(COUNT(D32:H32)&lt;&gt;5,0,IF(OR(D32&lt;=0,MIN(E32:H32)&lt;0,E32&gt;D32,D32&lt;&gt;INT(D32),E32&lt;&gt;INT(E32),F32&lt;&gt;INT(F32),G32&lt;&gt;INT(G32),H32&lt;&gt;INT(H32),SUM(F32:H32)&lt;&gt;E32),0,1)))</x:f>
        <x:v>0</x:v>
      </x:c>
      <x:c r="Q32" s="13" t="n">
        <x:f>IF(O32=0,0,IF(P32=0,0,IF(OR(B32="",C32="",COUNTIFS($B$13:$B$32,B32)&gt;1),0,IF(NOT(OR(I32="Pendiente",I32="Reembolso",I32="Cambio",I32="Otra solución")),0,IF(NOT(OR(J32="Sí",J32="No")),0,IF(AND(I32="Pendiente",J32="Sí"),0,IF(AND(OR(D32&gt;E32,G32&gt;0,I32="Pendiente",J32="No"),K32=""),0,1)))))))</x:f>
        <x:v>0</x:v>
      </x:c>
      <x:c r="R32" s="13" t="n">
        <x:f>IF(O32=0,0,IF(AND(P32=1,Q32=1),0,1))</x:f>
        <x:v>0</x:v>
      </x:c>
    </x:row>
    <x:row r="33" ht="26" customHeight="1"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  <x:c r="R33" s="3"/>
    </x:row>
    <x:row r="34" ht="26" customHeight="1">
      <x:c r="B34" s="7" t="str">
        <x:v>Límite: 20 expedientes. Cantidades enteras ≥ 0, esperadas &gt; 0 y recibidas ≤ esperadas. Cada recibida tiene un único destino.</x:v>
      </x:c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  <x:c r="R34" s="3"/>
    </x:row>
    <x:row r="35" ht="26" customHeight="1">
      <x:c r="B35" s="7" t="str">
        <x:v>Autorizar reposición es una decisión manual del responsable. Esta hoja no modifica stock ni reembolsa dinero.</x:v>
      </x:c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  <x:c r="R35" s="3"/>
    </x:row>
    <x:row r="36" ht="26" customHeight="1">
      <x:c r="B36" s="7" t="str">
        <x:v>Recibir mercancía no ejecuta un reembolso o un cambio. Anota la solución real y la siguiente acción mientras siga abierto.</x:v>
      </x:c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  <x:c r="R36" s="3"/>
    </x:row>
    <x:row r="37" ht="26" customHeight="1"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  <x:c r="R37" s="3"/>
    </x:row>
    <x:row r="38" ht="26" customHeight="1">
      <x:c r="B38" s="3" t="str">
        <x:v>Orientación sobre recepción, reposición y reembolso por separado. Fuente: Shopify.</x:v>
      </x:c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  <x:c r="R38" s="3"/>
    </x:row>
    <x:row r="39" ht="26" customHeight="1">
      <x:c r="B39" s="3" t="str">
        <x:v>https://help.shopify.com/es/manual/fulfillment/managing-orders/returns/processing-returns</x:v>
      </x:c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  <x:c r="R39" s="3"/>
    </x:row>
  </x:sheetData>
  <x:conditionalFormatting sqref="C5:C5">
    <x:cfRule type="containsText" dxfId="40" priority="1" operator="containsText" text="Revisa"/>
    <x:cfRule type="containsText" dxfId="41" priority="2" operator="containsText" text="Vencido"/>
    <x:cfRule type="containsText" dxfId="42" priority="3" operator="containsText" text="Recuperar"/>
  </x:conditionalFormatting>
  <x:conditionalFormatting sqref="F5:F5">
    <x:cfRule type="containsText" dxfId="43" priority="4" operator="containsText" text="Revisa"/>
    <x:cfRule type="containsText" dxfId="44" priority="5" operator="containsText" text="Vencido"/>
    <x:cfRule type="containsText" dxfId="45" priority="6" operator="containsText" text="Recuperar"/>
  </x:conditionalFormatting>
  <x:conditionalFormatting sqref="I5:I5">
    <x:cfRule type="containsText" dxfId="46" priority="7" operator="containsText" text="Revisa"/>
    <x:cfRule type="containsText" dxfId="47" priority="8" operator="containsText" text="Vencido"/>
    <x:cfRule type="containsText" dxfId="48" priority="9" operator="containsText" text="Recuperar"/>
  </x:conditionalFormatting>
  <x:conditionalFormatting sqref="C7:C7">
    <x:cfRule type="containsText" dxfId="49" priority="10" operator="containsText" text="Revisa"/>
    <x:cfRule type="containsText" dxfId="50" priority="11" operator="containsText" text="Vencido"/>
    <x:cfRule type="containsText" dxfId="51" priority="12" operator="containsText" text="Recuperar"/>
  </x:conditionalFormatting>
  <x:conditionalFormatting sqref="F7:F7">
    <x:cfRule type="containsText" dxfId="52" priority="13" operator="containsText" text="Revisa"/>
    <x:cfRule type="containsText" dxfId="53" priority="14" operator="containsText" text="Vencido"/>
    <x:cfRule type="containsText" dxfId="54" priority="15" operator="containsText" text="Recuperar"/>
  </x:conditionalFormatting>
  <x:conditionalFormatting sqref="I7:I7">
    <x:cfRule type="containsText" dxfId="55" priority="16" operator="containsText" text="Revisa"/>
    <x:cfRule type="containsText" dxfId="56" priority="17" operator="containsText" text="Vencido"/>
    <x:cfRule type="containsText" dxfId="57" priority="18" operator="containsText" text="Recuperar"/>
  </x:conditionalFormatting>
  <x:conditionalFormatting sqref="C8:C8">
    <x:cfRule type="containsText" dxfId="58" priority="19" operator="containsText" text="Revisa"/>
    <x:cfRule type="containsText" dxfId="59" priority="20" operator="containsText" text="Vencido"/>
    <x:cfRule type="containsText" dxfId="60" priority="21" operator="containsText" text="Recuperar"/>
  </x:conditionalFormatting>
  <x:conditionalFormatting sqref="F8:F8">
    <x:cfRule type="containsText" dxfId="61" priority="22" operator="containsText" text="Revisa"/>
    <x:cfRule type="containsText" dxfId="62" priority="23" operator="containsText" text="Vencido"/>
    <x:cfRule type="containsText" dxfId="63" priority="24" operator="containsText" text="Recuperar"/>
  </x:conditionalFormatting>
  <x:conditionalFormatting sqref="I8:I8">
    <x:cfRule type="containsText" dxfId="64" priority="25" operator="containsText" text="Revisa"/>
    <x:cfRule type="containsText" dxfId="65" priority="26" operator="containsText" text="Vencido"/>
    <x:cfRule type="containsText" dxfId="66" priority="27" operator="containsText" text="Recuperar"/>
  </x:conditionalFormatting>
  <x:conditionalFormatting sqref="L13:N32">
    <x:cfRule type="containsText" dxfId="67" priority="28" operator="containsText" text="Revisa"/>
    <x:cfRule type="containsText" dxfId="68" priority="29" operator="containsText" text="Vencido"/>
    <x:cfRule type="containsText" dxfId="69" priority="30" operator="containsText" text="Recuperar"/>
  </x:conditionalFormatting>
  <x:dataValidations count="2">
    <x:dataValidation type="list" sqref="I13:I32">
      <x:formula1>"Pendiente,Reembolso,Cambio,Otra solución"</x:formula1>
    </x:dataValidation>
    <x:dataValidation type="list" sqref="J13:J32">
      <x:formula1>"Sí,No"</x:formula1>
    </x:dataValidation>
  </x:dataValidations>
  <x:pageMargins left="0.7" right="0.7" top="0.75" bottom="0.75" header="0.3" footer="0.3"/>
</x:worksheet>
</file>